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en\geschäftlich\Kundendaten\VKR\3_Verlegerichtlinie RL-03\Dokumente\Anlagen\3 Bemessung\"/>
    </mc:Choice>
  </mc:AlternateContent>
  <xr:revisionPtr revIDLastSave="0" documentId="13_ncr:1_{522D5CE0-26BF-4F46-8205-350EB5F4C780}" xr6:coauthVersionLast="37" xr6:coauthVersionMax="37" xr10:uidLastSave="{00000000-0000-0000-0000-000000000000}"/>
  <bookViews>
    <workbookView xWindow="0" yWindow="460" windowWidth="27400" windowHeight="21060" activeTab="2" xr2:uid="{00000000-000D-0000-FFFF-FFFF00000000}"/>
  </bookViews>
  <sheets>
    <sheet name="PE-Normabmessungen" sheetId="2" r:id="rId1"/>
    <sheet name="PE-Innenabmessungen" sheetId="3" r:id="rId2"/>
    <sheet name="PE-Vollfüllung SN 2" sheetId="10" r:id="rId3"/>
    <sheet name="PE-Vollfüllung SN 4" sheetId="11" r:id="rId4"/>
    <sheet name="PE-Vollfüllung SN 8" sheetId="12" r:id="rId5"/>
    <sheet name="PE-Vollfüllung SN 16" sheetId="13" r:id="rId6"/>
    <sheet name="Wandrauhigkeiten &amp; Teilfüllung" sheetId="14" r:id="rId7"/>
    <sheet name="Legende" sheetId="15" r:id="rId8"/>
  </sheets>
  <definedNames>
    <definedName name="dn" localSheetId="7">Legende!$B$19:$B$26</definedName>
    <definedName name="dn" localSheetId="1">'PE-Innenabmessungen'!$B$14:$B$27</definedName>
    <definedName name="dn" localSheetId="0">'PE-Normabmessungen'!$B$14:$B$27</definedName>
    <definedName name="dn" localSheetId="5">'PE-Vollfüllung SN 16'!$B$15:$B$27</definedName>
    <definedName name="dn" localSheetId="2">'PE-Vollfüllung SN 2'!$B$15:$B$27</definedName>
    <definedName name="dn" localSheetId="3">'PE-Vollfüllung SN 4'!$B$15:$B$27</definedName>
    <definedName name="dn" localSheetId="4">'PE-Vollfüllung SN 8'!$B$15:$B$27</definedName>
    <definedName name="dn" localSheetId="6">'Wandrauhigkeiten &amp; Teilfüllung'!$B$15:$B$26</definedName>
    <definedName name="dn">#REF!</definedName>
    <definedName name="dnpp" localSheetId="7">#REF!</definedName>
    <definedName name="dnpp" localSheetId="5">#REF!</definedName>
    <definedName name="dnpp" localSheetId="2">#REF!</definedName>
    <definedName name="dnpp" localSheetId="3">#REF!</definedName>
    <definedName name="dnpp" localSheetId="4">#REF!</definedName>
    <definedName name="dnpp" localSheetId="6">#REF!</definedName>
    <definedName name="dnpp">#REF!</definedName>
    <definedName name="dnpp1" localSheetId="7">#REF!</definedName>
    <definedName name="dnpp1" localSheetId="5">#REF!</definedName>
    <definedName name="dnpp1" localSheetId="2">#REF!</definedName>
    <definedName name="dnpp1" localSheetId="3">#REF!</definedName>
    <definedName name="dnpp1" localSheetId="4">#REF!</definedName>
    <definedName name="dnpp1" localSheetId="6">#REF!</definedName>
    <definedName name="dnpp1">#REF!</definedName>
  </definedNames>
  <calcPr calcId="179021" concurrentCalc="0"/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6" i="3" l="1"/>
  <c r="C27" i="13"/>
  <c r="AD27" i="13"/>
  <c r="M25" i="3"/>
  <c r="C26" i="13"/>
  <c r="AD26" i="13"/>
  <c r="M24" i="3"/>
  <c r="C25" i="13"/>
  <c r="AD25" i="13"/>
  <c r="M23" i="3"/>
  <c r="C24" i="13"/>
  <c r="AD24" i="13"/>
  <c r="M22" i="3"/>
  <c r="C23" i="13"/>
  <c r="AD23" i="13"/>
  <c r="M21" i="3"/>
  <c r="C22" i="13"/>
  <c r="AD22" i="13"/>
  <c r="M20" i="3"/>
  <c r="C21" i="13"/>
  <c r="AD21" i="13"/>
  <c r="M19" i="3"/>
  <c r="C20" i="13"/>
  <c r="AD20" i="13"/>
  <c r="M18" i="3"/>
  <c r="C19" i="13"/>
  <c r="AD19" i="13"/>
  <c r="M17" i="3"/>
  <c r="C18" i="13"/>
  <c r="AD18" i="13"/>
  <c r="M16" i="3"/>
  <c r="C17" i="13"/>
  <c r="AD17" i="13"/>
  <c r="M15" i="3"/>
  <c r="C16" i="13"/>
  <c r="AD16" i="13"/>
  <c r="AA27" i="13"/>
  <c r="AA26" i="13"/>
  <c r="AA25" i="13"/>
  <c r="AA24" i="13"/>
  <c r="AA23" i="13"/>
  <c r="AA22" i="13"/>
  <c r="AA21" i="13"/>
  <c r="AA20" i="13"/>
  <c r="AA19" i="13"/>
  <c r="AA18" i="13"/>
  <c r="AA17" i="13"/>
  <c r="AA16" i="13"/>
  <c r="X27" i="13"/>
  <c r="X26" i="13"/>
  <c r="X25" i="13"/>
  <c r="X24" i="13"/>
  <c r="X23" i="13"/>
  <c r="X22" i="13"/>
  <c r="X21" i="13"/>
  <c r="X20" i="13"/>
  <c r="X19" i="13"/>
  <c r="X18" i="13"/>
  <c r="X17" i="13"/>
  <c r="X16" i="13"/>
  <c r="U27" i="13"/>
  <c r="U26" i="13"/>
  <c r="U25" i="13"/>
  <c r="U24" i="13"/>
  <c r="U23" i="13"/>
  <c r="U22" i="13"/>
  <c r="U21" i="13"/>
  <c r="U20" i="13"/>
  <c r="U19" i="13"/>
  <c r="U18" i="13"/>
  <c r="U17" i="13"/>
  <c r="U16" i="13"/>
  <c r="R27" i="13"/>
  <c r="R26" i="13"/>
  <c r="R25" i="13"/>
  <c r="R24" i="13"/>
  <c r="R23" i="13"/>
  <c r="R22" i="13"/>
  <c r="R21" i="13"/>
  <c r="R20" i="13"/>
  <c r="R19" i="13"/>
  <c r="R18" i="13"/>
  <c r="R17" i="13"/>
  <c r="R16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J26" i="3"/>
  <c r="C27" i="12"/>
  <c r="AD27" i="12"/>
  <c r="J25" i="3"/>
  <c r="C26" i="12"/>
  <c r="AD26" i="12"/>
  <c r="J24" i="3"/>
  <c r="C25" i="12"/>
  <c r="AD25" i="12"/>
  <c r="J23" i="3"/>
  <c r="C24" i="12"/>
  <c r="AD24" i="12"/>
  <c r="J22" i="3"/>
  <c r="C23" i="12"/>
  <c r="AD23" i="12"/>
  <c r="J21" i="3"/>
  <c r="C22" i="12"/>
  <c r="AD22" i="12"/>
  <c r="J20" i="3"/>
  <c r="C21" i="12"/>
  <c r="AD21" i="12"/>
  <c r="J19" i="3"/>
  <c r="C20" i="12"/>
  <c r="AD20" i="12"/>
  <c r="J18" i="3"/>
  <c r="C19" i="12"/>
  <c r="AD19" i="12"/>
  <c r="J17" i="3"/>
  <c r="C18" i="12"/>
  <c r="AD18" i="12"/>
  <c r="J16" i="3"/>
  <c r="C17" i="12"/>
  <c r="AD17" i="12"/>
  <c r="J15" i="3"/>
  <c r="C16" i="12"/>
  <c r="AD16" i="12"/>
  <c r="AA27" i="12"/>
  <c r="AA26" i="12"/>
  <c r="AA25" i="12"/>
  <c r="AA24" i="12"/>
  <c r="AA23" i="12"/>
  <c r="AA22" i="12"/>
  <c r="AA21" i="12"/>
  <c r="AA20" i="12"/>
  <c r="AA19" i="12"/>
  <c r="AA18" i="12"/>
  <c r="AA17" i="12"/>
  <c r="AA16" i="12"/>
  <c r="X27" i="12"/>
  <c r="X26" i="12"/>
  <c r="X25" i="12"/>
  <c r="X24" i="12"/>
  <c r="X23" i="12"/>
  <c r="X22" i="12"/>
  <c r="X21" i="12"/>
  <c r="X20" i="12"/>
  <c r="X19" i="12"/>
  <c r="X18" i="12"/>
  <c r="X17" i="12"/>
  <c r="X16" i="12"/>
  <c r="U27" i="12"/>
  <c r="U26" i="12"/>
  <c r="U25" i="12"/>
  <c r="U24" i="12"/>
  <c r="U23" i="12"/>
  <c r="U22" i="12"/>
  <c r="U21" i="12"/>
  <c r="U20" i="12"/>
  <c r="U19" i="12"/>
  <c r="U18" i="12"/>
  <c r="U17" i="12"/>
  <c r="U16" i="12"/>
  <c r="R27" i="12"/>
  <c r="R26" i="12"/>
  <c r="R25" i="12"/>
  <c r="R24" i="12"/>
  <c r="R23" i="12"/>
  <c r="R22" i="12"/>
  <c r="R21" i="12"/>
  <c r="R20" i="12"/>
  <c r="R19" i="12"/>
  <c r="R18" i="12"/>
  <c r="R17" i="12"/>
  <c r="R16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G26" i="3"/>
  <c r="C27" i="11"/>
  <c r="AD27" i="11"/>
  <c r="G25" i="3"/>
  <c r="C26" i="11"/>
  <c r="AD26" i="11"/>
  <c r="G24" i="3"/>
  <c r="C25" i="11"/>
  <c r="AD25" i="11"/>
  <c r="G23" i="3"/>
  <c r="C24" i="11"/>
  <c r="AD24" i="11"/>
  <c r="G22" i="3"/>
  <c r="C23" i="11"/>
  <c r="AD23" i="11"/>
  <c r="G21" i="3"/>
  <c r="C22" i="11"/>
  <c r="AD22" i="11"/>
  <c r="G20" i="3"/>
  <c r="C21" i="11"/>
  <c r="AD21" i="11"/>
  <c r="G19" i="3"/>
  <c r="C20" i="11"/>
  <c r="AD20" i="11"/>
  <c r="G18" i="3"/>
  <c r="C19" i="11"/>
  <c r="AD19" i="11"/>
  <c r="G17" i="3"/>
  <c r="C18" i="11"/>
  <c r="AD18" i="11"/>
  <c r="G16" i="3"/>
  <c r="C17" i="11"/>
  <c r="AD17" i="11"/>
  <c r="G15" i="3"/>
  <c r="C16" i="11"/>
  <c r="AD16" i="11"/>
  <c r="AA27" i="11"/>
  <c r="AA26" i="11"/>
  <c r="AA25" i="11"/>
  <c r="AA24" i="11"/>
  <c r="AA23" i="11"/>
  <c r="AA22" i="11"/>
  <c r="AA21" i="11"/>
  <c r="AA20" i="11"/>
  <c r="AA19" i="11"/>
  <c r="AA18" i="11"/>
  <c r="AA17" i="11"/>
  <c r="AA16" i="11"/>
  <c r="X27" i="11"/>
  <c r="X26" i="11"/>
  <c r="X25" i="11"/>
  <c r="X24" i="11"/>
  <c r="X23" i="11"/>
  <c r="X22" i="11"/>
  <c r="X21" i="11"/>
  <c r="X20" i="11"/>
  <c r="X19" i="11"/>
  <c r="X18" i="11"/>
  <c r="X17" i="11"/>
  <c r="X16" i="11"/>
  <c r="U27" i="11"/>
  <c r="U26" i="11"/>
  <c r="U25" i="11"/>
  <c r="U24" i="11"/>
  <c r="U23" i="11"/>
  <c r="U22" i="11"/>
  <c r="U21" i="11"/>
  <c r="U20" i="11"/>
  <c r="U19" i="11"/>
  <c r="U18" i="11"/>
  <c r="U17" i="11"/>
  <c r="U16" i="11"/>
  <c r="R27" i="11"/>
  <c r="R26" i="11"/>
  <c r="R25" i="11"/>
  <c r="R24" i="11"/>
  <c r="R23" i="11"/>
  <c r="R22" i="11"/>
  <c r="R21" i="11"/>
  <c r="R20" i="11"/>
  <c r="R19" i="11"/>
  <c r="R18" i="11"/>
  <c r="R17" i="11"/>
  <c r="R16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D26" i="3"/>
  <c r="C27" i="10"/>
  <c r="AD27" i="10"/>
  <c r="D25" i="3"/>
  <c r="C26" i="10"/>
  <c r="AD26" i="10"/>
  <c r="D24" i="3"/>
  <c r="C25" i="10"/>
  <c r="AD25" i="10"/>
  <c r="D23" i="3"/>
  <c r="C24" i="10"/>
  <c r="AD24" i="10"/>
  <c r="D22" i="3"/>
  <c r="C23" i="10"/>
  <c r="AD23" i="10"/>
  <c r="D21" i="3"/>
  <c r="C22" i="10"/>
  <c r="AD22" i="10"/>
  <c r="D20" i="3"/>
  <c r="C21" i="10"/>
  <c r="AD21" i="10"/>
  <c r="D19" i="3"/>
  <c r="C20" i="10"/>
  <c r="AD20" i="10"/>
  <c r="AA27" i="10"/>
  <c r="AA26" i="10"/>
  <c r="AA25" i="10"/>
  <c r="AA24" i="10"/>
  <c r="AA23" i="10"/>
  <c r="AA22" i="10"/>
  <c r="AA21" i="10"/>
  <c r="AA20" i="10"/>
  <c r="X27" i="10"/>
  <c r="X26" i="10"/>
  <c r="X25" i="10"/>
  <c r="X24" i="10"/>
  <c r="X23" i="10"/>
  <c r="X22" i="10"/>
  <c r="X21" i="10"/>
  <c r="X20" i="10"/>
  <c r="U27" i="10"/>
  <c r="U26" i="10"/>
  <c r="U25" i="10"/>
  <c r="U24" i="10"/>
  <c r="U23" i="10"/>
  <c r="U22" i="10"/>
  <c r="U21" i="10"/>
  <c r="U20" i="10"/>
  <c r="R27" i="10"/>
  <c r="R26" i="10"/>
  <c r="R25" i="10"/>
  <c r="R24" i="10"/>
  <c r="R23" i="10"/>
  <c r="R22" i="10"/>
  <c r="R21" i="10"/>
  <c r="R20" i="10"/>
  <c r="O27" i="10"/>
  <c r="O26" i="10"/>
  <c r="O25" i="10"/>
  <c r="O24" i="10"/>
  <c r="O23" i="10"/>
  <c r="O22" i="10"/>
  <c r="O21" i="10"/>
  <c r="O20" i="10"/>
  <c r="L27" i="10"/>
  <c r="L26" i="10"/>
  <c r="L25" i="10"/>
  <c r="L24" i="10"/>
  <c r="L23" i="10"/>
  <c r="L22" i="10"/>
  <c r="L21" i="10"/>
  <c r="L20" i="10"/>
  <c r="I27" i="10"/>
  <c r="I26" i="10"/>
  <c r="I25" i="10"/>
  <c r="I24" i="10"/>
  <c r="I23" i="10"/>
  <c r="I22" i="10"/>
  <c r="I21" i="10"/>
  <c r="I20" i="10"/>
  <c r="F27" i="10"/>
  <c r="F26" i="10"/>
  <c r="F25" i="10"/>
  <c r="F24" i="10"/>
  <c r="F23" i="10"/>
  <c r="F22" i="10"/>
  <c r="F21" i="10"/>
  <c r="F20" i="10"/>
  <c r="D27" i="13"/>
  <c r="AE27" i="13"/>
  <c r="AB27" i="13"/>
  <c r="Y27" i="13"/>
  <c r="V27" i="13"/>
  <c r="S27" i="13"/>
  <c r="P27" i="13"/>
  <c r="M27" i="13"/>
  <c r="J27" i="13"/>
  <c r="G27" i="13"/>
  <c r="D26" i="13"/>
  <c r="AE26" i="13"/>
  <c r="AB26" i="13"/>
  <c r="Y26" i="13"/>
  <c r="V26" i="13"/>
  <c r="S26" i="13"/>
  <c r="P26" i="13"/>
  <c r="M26" i="13"/>
  <c r="J26" i="13"/>
  <c r="G26" i="13"/>
  <c r="D25" i="13"/>
  <c r="AE25" i="13"/>
  <c r="AB25" i="13"/>
  <c r="Y25" i="13"/>
  <c r="V25" i="13"/>
  <c r="S25" i="13"/>
  <c r="P25" i="13"/>
  <c r="M25" i="13"/>
  <c r="J25" i="13"/>
  <c r="G25" i="13"/>
  <c r="D24" i="13"/>
  <c r="AE24" i="13"/>
  <c r="AB24" i="13"/>
  <c r="Y24" i="13"/>
  <c r="V24" i="13"/>
  <c r="S24" i="13"/>
  <c r="P24" i="13"/>
  <c r="M24" i="13"/>
  <c r="J24" i="13"/>
  <c r="G24" i="13"/>
  <c r="D23" i="13"/>
  <c r="AE23" i="13"/>
  <c r="AB23" i="13"/>
  <c r="Y23" i="13"/>
  <c r="V23" i="13"/>
  <c r="S23" i="13"/>
  <c r="P23" i="13"/>
  <c r="M23" i="13"/>
  <c r="J23" i="13"/>
  <c r="G23" i="13"/>
  <c r="D22" i="13"/>
  <c r="AE22" i="13"/>
  <c r="AB22" i="13"/>
  <c r="Y22" i="13"/>
  <c r="V22" i="13"/>
  <c r="S22" i="13"/>
  <c r="P22" i="13"/>
  <c r="M22" i="13"/>
  <c r="J22" i="13"/>
  <c r="G22" i="13"/>
  <c r="D21" i="13"/>
  <c r="AE21" i="13"/>
  <c r="AB21" i="13"/>
  <c r="Y21" i="13"/>
  <c r="V21" i="13"/>
  <c r="S21" i="13"/>
  <c r="P21" i="13"/>
  <c r="M21" i="13"/>
  <c r="J21" i="13"/>
  <c r="G21" i="13"/>
  <c r="D20" i="13"/>
  <c r="AE20" i="13"/>
  <c r="AB20" i="13"/>
  <c r="Y20" i="13"/>
  <c r="V20" i="13"/>
  <c r="S20" i="13"/>
  <c r="P20" i="13"/>
  <c r="M20" i="13"/>
  <c r="J20" i="13"/>
  <c r="G20" i="13"/>
  <c r="D19" i="13"/>
  <c r="AE19" i="13"/>
  <c r="AB19" i="13"/>
  <c r="Y19" i="13"/>
  <c r="V19" i="13"/>
  <c r="S19" i="13"/>
  <c r="P19" i="13"/>
  <c r="M19" i="13"/>
  <c r="J19" i="13"/>
  <c r="G19" i="13"/>
  <c r="D18" i="13"/>
  <c r="AE18" i="13"/>
  <c r="AB18" i="13"/>
  <c r="Y18" i="13"/>
  <c r="V18" i="13"/>
  <c r="S18" i="13"/>
  <c r="P18" i="13"/>
  <c r="M18" i="13"/>
  <c r="J18" i="13"/>
  <c r="G18" i="13"/>
  <c r="D17" i="13"/>
  <c r="AE17" i="13"/>
  <c r="AB17" i="13"/>
  <c r="Y17" i="13"/>
  <c r="V17" i="13"/>
  <c r="S17" i="13"/>
  <c r="P17" i="13"/>
  <c r="M17" i="13"/>
  <c r="J17" i="13"/>
  <c r="G17" i="13"/>
  <c r="D16" i="13"/>
  <c r="AE16" i="13"/>
  <c r="AB16" i="13"/>
  <c r="Y16" i="13"/>
  <c r="V16" i="13"/>
  <c r="S16" i="13"/>
  <c r="P16" i="13"/>
  <c r="M16" i="13"/>
  <c r="J16" i="13"/>
  <c r="G16" i="13"/>
  <c r="D27" i="12"/>
  <c r="AE27" i="12"/>
  <c r="AB27" i="12"/>
  <c r="Y27" i="12"/>
  <c r="V27" i="12"/>
  <c r="S27" i="12"/>
  <c r="P27" i="12"/>
  <c r="M27" i="12"/>
  <c r="J27" i="12"/>
  <c r="G27" i="12"/>
  <c r="D26" i="12"/>
  <c r="AE26" i="12"/>
  <c r="AB26" i="12"/>
  <c r="Y26" i="12"/>
  <c r="V26" i="12"/>
  <c r="S26" i="12"/>
  <c r="P26" i="12"/>
  <c r="M26" i="12"/>
  <c r="J26" i="12"/>
  <c r="G26" i="12"/>
  <c r="D25" i="12"/>
  <c r="AE25" i="12"/>
  <c r="AB25" i="12"/>
  <c r="Y25" i="12"/>
  <c r="V25" i="12"/>
  <c r="S25" i="12"/>
  <c r="P25" i="12"/>
  <c r="M25" i="12"/>
  <c r="J25" i="12"/>
  <c r="G25" i="12"/>
  <c r="D24" i="12"/>
  <c r="AE24" i="12"/>
  <c r="AB24" i="12"/>
  <c r="Y24" i="12"/>
  <c r="V24" i="12"/>
  <c r="S24" i="12"/>
  <c r="P24" i="12"/>
  <c r="M24" i="12"/>
  <c r="J24" i="12"/>
  <c r="G24" i="12"/>
  <c r="D23" i="12"/>
  <c r="AE23" i="12"/>
  <c r="AB23" i="12"/>
  <c r="Y23" i="12"/>
  <c r="V23" i="12"/>
  <c r="S23" i="12"/>
  <c r="P23" i="12"/>
  <c r="M23" i="12"/>
  <c r="J23" i="12"/>
  <c r="G23" i="12"/>
  <c r="D22" i="12"/>
  <c r="AE22" i="12"/>
  <c r="AB22" i="12"/>
  <c r="Y22" i="12"/>
  <c r="V22" i="12"/>
  <c r="S22" i="12"/>
  <c r="P22" i="12"/>
  <c r="M22" i="12"/>
  <c r="J22" i="12"/>
  <c r="G22" i="12"/>
  <c r="D21" i="12"/>
  <c r="AE21" i="12"/>
  <c r="AB21" i="12"/>
  <c r="Y21" i="12"/>
  <c r="V21" i="12"/>
  <c r="S21" i="12"/>
  <c r="P21" i="12"/>
  <c r="M21" i="12"/>
  <c r="J21" i="12"/>
  <c r="G21" i="12"/>
  <c r="D20" i="12"/>
  <c r="AE20" i="12"/>
  <c r="AB20" i="12"/>
  <c r="Y20" i="12"/>
  <c r="V20" i="12"/>
  <c r="S20" i="12"/>
  <c r="P20" i="12"/>
  <c r="M20" i="12"/>
  <c r="J20" i="12"/>
  <c r="G20" i="12"/>
  <c r="D19" i="12"/>
  <c r="AE19" i="12"/>
  <c r="AB19" i="12"/>
  <c r="Y19" i="12"/>
  <c r="V19" i="12"/>
  <c r="S19" i="12"/>
  <c r="P19" i="12"/>
  <c r="M19" i="12"/>
  <c r="J19" i="12"/>
  <c r="G19" i="12"/>
  <c r="D18" i="12"/>
  <c r="AE18" i="12"/>
  <c r="AB18" i="12"/>
  <c r="Y18" i="12"/>
  <c r="V18" i="12"/>
  <c r="S18" i="12"/>
  <c r="P18" i="12"/>
  <c r="M18" i="12"/>
  <c r="J18" i="12"/>
  <c r="G18" i="12"/>
  <c r="D17" i="12"/>
  <c r="AE17" i="12"/>
  <c r="AB17" i="12"/>
  <c r="Y17" i="12"/>
  <c r="V17" i="12"/>
  <c r="S17" i="12"/>
  <c r="P17" i="12"/>
  <c r="M17" i="12"/>
  <c r="J17" i="12"/>
  <c r="G17" i="12"/>
  <c r="D16" i="12"/>
  <c r="AE16" i="12"/>
  <c r="AB16" i="12"/>
  <c r="Y16" i="12"/>
  <c r="V16" i="12"/>
  <c r="S16" i="12"/>
  <c r="P16" i="12"/>
  <c r="M16" i="12"/>
  <c r="J16" i="12"/>
  <c r="G16" i="12"/>
  <c r="D27" i="11"/>
  <c r="AE27" i="11"/>
  <c r="AB27" i="11"/>
  <c r="Y27" i="11"/>
  <c r="V27" i="11"/>
  <c r="S27" i="11"/>
  <c r="P27" i="11"/>
  <c r="M27" i="11"/>
  <c r="J27" i="11"/>
  <c r="G27" i="11"/>
  <c r="D26" i="11"/>
  <c r="AE26" i="11"/>
  <c r="AB26" i="11"/>
  <c r="Y26" i="11"/>
  <c r="V26" i="11"/>
  <c r="S26" i="11"/>
  <c r="P26" i="11"/>
  <c r="M26" i="11"/>
  <c r="J26" i="11"/>
  <c r="G26" i="11"/>
  <c r="D25" i="11"/>
  <c r="AE25" i="11"/>
  <c r="AB25" i="11"/>
  <c r="Y25" i="11"/>
  <c r="V25" i="11"/>
  <c r="S25" i="11"/>
  <c r="P25" i="11"/>
  <c r="M25" i="11"/>
  <c r="J25" i="11"/>
  <c r="G25" i="11"/>
  <c r="D24" i="11"/>
  <c r="AE24" i="11"/>
  <c r="AB24" i="11"/>
  <c r="Y24" i="11"/>
  <c r="V24" i="11"/>
  <c r="S24" i="11"/>
  <c r="P24" i="11"/>
  <c r="M24" i="11"/>
  <c r="J24" i="11"/>
  <c r="G24" i="11"/>
  <c r="D23" i="11"/>
  <c r="AE23" i="11"/>
  <c r="AB23" i="11"/>
  <c r="Y23" i="11"/>
  <c r="V23" i="11"/>
  <c r="S23" i="11"/>
  <c r="P23" i="11"/>
  <c r="M23" i="11"/>
  <c r="J23" i="11"/>
  <c r="G23" i="11"/>
  <c r="D22" i="11"/>
  <c r="AE22" i="11"/>
  <c r="AB22" i="11"/>
  <c r="Y22" i="11"/>
  <c r="V22" i="11"/>
  <c r="S22" i="11"/>
  <c r="P22" i="11"/>
  <c r="M22" i="11"/>
  <c r="J22" i="11"/>
  <c r="G22" i="11"/>
  <c r="D21" i="11"/>
  <c r="AE21" i="11"/>
  <c r="AB21" i="11"/>
  <c r="Y21" i="11"/>
  <c r="V21" i="11"/>
  <c r="S21" i="11"/>
  <c r="P21" i="11"/>
  <c r="M21" i="11"/>
  <c r="J21" i="11"/>
  <c r="G21" i="11"/>
  <c r="D20" i="11"/>
  <c r="AE20" i="11"/>
  <c r="AB20" i="11"/>
  <c r="Y20" i="11"/>
  <c r="V20" i="11"/>
  <c r="S20" i="11"/>
  <c r="P20" i="11"/>
  <c r="M20" i="11"/>
  <c r="J20" i="11"/>
  <c r="G20" i="11"/>
  <c r="D19" i="11"/>
  <c r="AE19" i="11"/>
  <c r="AB19" i="11"/>
  <c r="Y19" i="11"/>
  <c r="V19" i="11"/>
  <c r="S19" i="11"/>
  <c r="P19" i="11"/>
  <c r="M19" i="11"/>
  <c r="J19" i="11"/>
  <c r="G19" i="11"/>
  <c r="D18" i="11"/>
  <c r="AE18" i="11"/>
  <c r="AB18" i="11"/>
  <c r="Y18" i="11"/>
  <c r="V18" i="11"/>
  <c r="S18" i="11"/>
  <c r="P18" i="11"/>
  <c r="M18" i="11"/>
  <c r="J18" i="11"/>
  <c r="G18" i="11"/>
  <c r="D17" i="11"/>
  <c r="AE17" i="11"/>
  <c r="AB17" i="11"/>
  <c r="Y17" i="11"/>
  <c r="V17" i="11"/>
  <c r="S17" i="11"/>
  <c r="P17" i="11"/>
  <c r="M17" i="11"/>
  <c r="J17" i="11"/>
  <c r="G17" i="11"/>
  <c r="D16" i="11"/>
  <c r="AE16" i="11"/>
  <c r="AB16" i="11"/>
  <c r="Y16" i="11"/>
  <c r="V16" i="11"/>
  <c r="S16" i="11"/>
  <c r="P16" i="11"/>
  <c r="M16" i="11"/>
  <c r="J16" i="11"/>
  <c r="G16" i="11"/>
  <c r="C19" i="10"/>
  <c r="C18" i="10"/>
  <c r="C17" i="10"/>
  <c r="C16" i="10"/>
  <c r="D27" i="10"/>
  <c r="AE27" i="10"/>
  <c r="AB27" i="10"/>
  <c r="Y27" i="10"/>
  <c r="V27" i="10"/>
  <c r="S27" i="10"/>
  <c r="P27" i="10"/>
  <c r="M27" i="10"/>
  <c r="J27" i="10"/>
  <c r="G27" i="10"/>
  <c r="D26" i="10"/>
  <c r="AE26" i="10"/>
  <c r="AB26" i="10"/>
  <c r="Y26" i="10"/>
  <c r="V26" i="10"/>
  <c r="S26" i="10"/>
  <c r="P26" i="10"/>
  <c r="M26" i="10"/>
  <c r="J26" i="10"/>
  <c r="G26" i="10"/>
  <c r="D25" i="10"/>
  <c r="AE25" i="10"/>
  <c r="AB25" i="10"/>
  <c r="Y25" i="10"/>
  <c r="V25" i="10"/>
  <c r="S25" i="10"/>
  <c r="P25" i="10"/>
  <c r="M25" i="10"/>
  <c r="J25" i="10"/>
  <c r="G25" i="10"/>
  <c r="D24" i="10"/>
  <c r="AE24" i="10"/>
  <c r="AB24" i="10"/>
  <c r="Y24" i="10"/>
  <c r="V24" i="10"/>
  <c r="S24" i="10"/>
  <c r="P24" i="10"/>
  <c r="M24" i="10"/>
  <c r="J24" i="10"/>
  <c r="G24" i="10"/>
  <c r="D23" i="10"/>
  <c r="AE23" i="10"/>
  <c r="AB23" i="10"/>
  <c r="Y23" i="10"/>
  <c r="V23" i="10"/>
  <c r="S23" i="10"/>
  <c r="P23" i="10"/>
  <c r="M23" i="10"/>
  <c r="J23" i="10"/>
  <c r="G23" i="10"/>
  <c r="D22" i="10"/>
  <c r="AE22" i="10"/>
  <c r="AB22" i="10"/>
  <c r="Y22" i="10"/>
  <c r="V22" i="10"/>
  <c r="S22" i="10"/>
  <c r="P22" i="10"/>
  <c r="M22" i="10"/>
  <c r="J22" i="10"/>
  <c r="G22" i="10"/>
  <c r="D21" i="10"/>
  <c r="AE21" i="10"/>
  <c r="AB21" i="10"/>
  <c r="Y21" i="10"/>
  <c r="V21" i="10"/>
  <c r="S21" i="10"/>
  <c r="P21" i="10"/>
  <c r="M21" i="10"/>
  <c r="J21" i="10"/>
  <c r="G21" i="10"/>
  <c r="D20" i="10"/>
  <c r="AE20" i="10"/>
  <c r="AB20" i="10"/>
  <c r="Y20" i="10"/>
  <c r="V20" i="10"/>
  <c r="S20" i="10"/>
  <c r="P20" i="10"/>
  <c r="M20" i="10"/>
  <c r="J20" i="10"/>
  <c r="G20" i="10"/>
  <c r="N17" i="3"/>
  <c r="N18" i="3"/>
  <c r="N19" i="3"/>
  <c r="N20" i="3"/>
  <c r="N21" i="3"/>
  <c r="N22" i="3"/>
  <c r="N23" i="3"/>
  <c r="N24" i="3"/>
  <c r="N25" i="3"/>
  <c r="N26" i="3"/>
  <c r="M27" i="3"/>
  <c r="N27" i="3"/>
  <c r="N16" i="3"/>
  <c r="K17" i="3"/>
  <c r="K18" i="3"/>
  <c r="K19" i="3"/>
  <c r="K20" i="3"/>
  <c r="K21" i="3"/>
  <c r="K22" i="3"/>
  <c r="K23" i="3"/>
  <c r="K24" i="3"/>
  <c r="K25" i="3"/>
  <c r="K26" i="3"/>
  <c r="J27" i="3"/>
  <c r="K27" i="3"/>
  <c r="K16" i="3"/>
  <c r="N15" i="3"/>
  <c r="K15" i="3"/>
  <c r="E21" i="3"/>
  <c r="E22" i="3"/>
  <c r="E23" i="3"/>
  <c r="E24" i="3"/>
  <c r="E25" i="3"/>
  <c r="E26" i="3"/>
  <c r="D27" i="3"/>
  <c r="E27" i="3"/>
  <c r="E20" i="3"/>
  <c r="E19" i="3"/>
  <c r="H17" i="3"/>
  <c r="H18" i="3"/>
  <c r="H19" i="3"/>
  <c r="H20" i="3"/>
  <c r="H21" i="3"/>
  <c r="H22" i="3"/>
  <c r="H23" i="3"/>
  <c r="H24" i="3"/>
  <c r="H25" i="3"/>
  <c r="H26" i="3"/>
  <c r="G27" i="3"/>
  <c r="H27" i="3"/>
  <c r="H16" i="3"/>
  <c r="H15" i="3"/>
  <c r="C26" i="2"/>
  <c r="C25" i="2"/>
  <c r="C23" i="2"/>
  <c r="C22" i="2"/>
  <c r="C21" i="2"/>
  <c r="C20" i="2"/>
  <c r="C19" i="2"/>
  <c r="C18" i="2"/>
  <c r="C17" i="2"/>
  <c r="C16" i="2"/>
  <c r="C15" i="2"/>
  <c r="C27" i="2"/>
  <c r="C24" i="2"/>
</calcChain>
</file>

<file path=xl/sharedStrings.xml><?xml version="1.0" encoding="utf-8"?>
<sst xmlns="http://schemas.openxmlformats.org/spreadsheetml/2006/main" count="378" uniqueCount="89">
  <si>
    <t>Aussendurchmesser</t>
  </si>
  <si>
    <t>Serie 12.5 / SDR 26</t>
  </si>
  <si>
    <t>Serie 8 / SDR 17</t>
  </si>
  <si>
    <r>
      <t>d</t>
    </r>
    <r>
      <rPr>
        <b/>
        <vertAlign val="subscript"/>
        <sz val="10"/>
        <rFont val="Arial"/>
        <family val="2"/>
      </rPr>
      <t>n</t>
    </r>
  </si>
  <si>
    <r>
      <t>d</t>
    </r>
    <r>
      <rPr>
        <b/>
        <vertAlign val="subscript"/>
        <sz val="10"/>
        <rFont val="Arial"/>
        <family val="2"/>
      </rPr>
      <t>em,min</t>
    </r>
  </si>
  <si>
    <r>
      <t>d</t>
    </r>
    <r>
      <rPr>
        <b/>
        <vertAlign val="subscript"/>
        <sz val="10"/>
        <rFont val="Arial"/>
        <family val="2"/>
      </rPr>
      <t>em,max</t>
    </r>
  </si>
  <si>
    <r>
      <t>e</t>
    </r>
    <r>
      <rPr>
        <b/>
        <vertAlign val="subscript"/>
        <sz val="10"/>
        <rFont val="Arial"/>
        <family val="2"/>
      </rPr>
      <t>min</t>
    </r>
  </si>
  <si>
    <r>
      <t>e</t>
    </r>
    <r>
      <rPr>
        <b/>
        <vertAlign val="subscript"/>
        <sz val="10"/>
        <rFont val="Arial"/>
        <family val="2"/>
      </rPr>
      <t>max</t>
    </r>
  </si>
  <si>
    <t>kg/m</t>
  </si>
  <si>
    <t>-</t>
  </si>
  <si>
    <r>
      <t>d</t>
    </r>
    <r>
      <rPr>
        <b/>
        <vertAlign val="subscript"/>
        <sz val="10"/>
        <color rgb="FF0070C0"/>
        <rFont val="Arial"/>
        <family val="2"/>
      </rPr>
      <t xml:space="preserve">i </t>
    </r>
    <r>
      <rPr>
        <b/>
        <sz val="10"/>
        <color rgb="FF0070C0"/>
        <rFont val="Arial"/>
        <family val="2"/>
      </rPr>
      <t>[mm]</t>
    </r>
  </si>
  <si>
    <t>Leitfaden RL-03</t>
  </si>
  <si>
    <t>Kanalisation</t>
  </si>
  <si>
    <t>Abmessungen gemäss EN 12666</t>
  </si>
  <si>
    <t>Serie 16 / SDR 33</t>
  </si>
  <si>
    <t>S 16 / SDR 33</t>
  </si>
  <si>
    <t>S 12.5 / SDR 26</t>
  </si>
  <si>
    <t>S 8 / SDR 17</t>
  </si>
  <si>
    <t>S 10/ SDR 21</t>
  </si>
  <si>
    <t xml:space="preserve">© Copyright by VKR, Verband Kunststoff-Rohre und –Rohrleitungsteile     (12.2017)          </t>
  </si>
  <si>
    <t>Serie 10 / SDR 21</t>
  </si>
  <si>
    <r>
      <t xml:space="preserve"> A</t>
    </r>
    <r>
      <rPr>
        <b/>
        <vertAlign val="subscript"/>
        <sz val="10"/>
        <color rgb="FF0070C0"/>
        <rFont val="Arial"/>
        <family val="2"/>
      </rPr>
      <t>R</t>
    </r>
    <r>
      <rPr>
        <b/>
        <sz val="10"/>
        <color rgb="FF0070C0"/>
        <rFont val="Arial"/>
        <family val="2"/>
      </rPr>
      <t xml:space="preserve"> [m</t>
    </r>
    <r>
      <rPr>
        <b/>
        <vertAlign val="superscript"/>
        <sz val="10"/>
        <color rgb="FF0070C0"/>
        <rFont val="Arial"/>
        <family val="2"/>
      </rPr>
      <t>2</t>
    </r>
    <r>
      <rPr>
        <b/>
        <sz val="10"/>
        <color rgb="FF0070C0"/>
        <rFont val="Arial"/>
        <family val="2"/>
      </rPr>
      <t>/m]</t>
    </r>
  </si>
  <si>
    <t>Innendurchmesser und innere Rohroberfläche/ Meter</t>
  </si>
  <si>
    <r>
      <t>v</t>
    </r>
    <r>
      <rPr>
        <b/>
        <vertAlign val="subscript"/>
        <sz val="10"/>
        <color rgb="FF0070C0"/>
        <rFont val="Arial"/>
        <family val="2"/>
      </rPr>
      <t xml:space="preserve"> </t>
    </r>
    <r>
      <rPr>
        <b/>
        <sz val="10"/>
        <color rgb="FF0070C0"/>
        <rFont val="Arial"/>
        <family val="2"/>
      </rPr>
      <t>[m/s]</t>
    </r>
  </si>
  <si>
    <t xml:space="preserve"> Q [l/s]</t>
  </si>
  <si>
    <t>Gefälle</t>
  </si>
  <si>
    <t>‰</t>
  </si>
  <si>
    <r>
      <t xml:space="preserve"> A</t>
    </r>
    <r>
      <rPr>
        <b/>
        <vertAlign val="subscript"/>
        <sz val="10"/>
        <color rgb="FF0070C0"/>
        <rFont val="Arial"/>
        <family val="2"/>
      </rPr>
      <t>i</t>
    </r>
    <r>
      <rPr>
        <b/>
        <sz val="10"/>
        <color rgb="FF0070C0"/>
        <rFont val="Arial"/>
        <family val="2"/>
      </rPr>
      <t xml:space="preserve"> [m</t>
    </r>
    <r>
      <rPr>
        <b/>
        <vertAlign val="superscript"/>
        <sz val="10"/>
        <color rgb="FF0070C0"/>
        <rFont val="Arial"/>
        <family val="2"/>
      </rPr>
      <t>2</t>
    </r>
    <r>
      <rPr>
        <b/>
        <sz val="10"/>
        <color rgb="FF0070C0"/>
        <rFont val="Arial"/>
        <family val="2"/>
      </rPr>
      <t>]</t>
    </r>
  </si>
  <si>
    <t>Anlage 3.2.3.1a</t>
  </si>
  <si>
    <t>nach Pradtl-Colebrook</t>
  </si>
  <si>
    <t xml:space="preserve">Hydraulische Kennwerte bei Vollfüllung </t>
  </si>
  <si>
    <t>betriebl. Rauigkeit:</t>
  </si>
  <si>
    <r>
      <t>k</t>
    </r>
    <r>
      <rPr>
        <vertAlign val="subscript"/>
        <sz val="12"/>
        <color rgb="FF0070C0"/>
        <rFont val="Arial"/>
        <family val="2"/>
      </rPr>
      <t>b</t>
    </r>
    <r>
      <rPr>
        <sz val="12"/>
        <color rgb="FF0070C0"/>
        <rFont val="Arial"/>
        <family val="2"/>
      </rPr>
      <t xml:space="preserve"> =</t>
    </r>
  </si>
  <si>
    <t>mm</t>
  </si>
  <si>
    <r>
      <t xml:space="preserve">SN 8 </t>
    </r>
    <r>
      <rPr>
        <sz val="12"/>
        <color theme="0"/>
        <rFont val="Arial"/>
        <family val="2"/>
      </rPr>
      <t>(Serie 10 / SDR 21)</t>
    </r>
  </si>
  <si>
    <r>
      <t>SN 16</t>
    </r>
    <r>
      <rPr>
        <sz val="12"/>
        <color theme="0"/>
        <rFont val="Arial"/>
        <family val="2"/>
      </rPr>
      <t xml:space="preserve"> (Serie 8 / SDR 17)</t>
    </r>
  </si>
  <si>
    <r>
      <t xml:space="preserve">SN 4 </t>
    </r>
    <r>
      <rPr>
        <sz val="12"/>
        <color theme="0"/>
        <rFont val="Arial"/>
        <family val="2"/>
      </rPr>
      <t>(Serie 12.5 / SDR 26)</t>
    </r>
  </si>
  <si>
    <t>SN 2 (Serie 16 / SDR 33)</t>
  </si>
  <si>
    <t>SN 2</t>
  </si>
  <si>
    <t>SN 4</t>
  </si>
  <si>
    <t>SN 8</t>
  </si>
  <si>
    <t>SN 16</t>
  </si>
  <si>
    <t>Betriebliche Wandrauhigkeit mit Ablagerungen</t>
  </si>
  <si>
    <t>Rohrmaterial</t>
  </si>
  <si>
    <r>
      <t>k</t>
    </r>
    <r>
      <rPr>
        <b/>
        <vertAlign val="subscript"/>
        <sz val="16"/>
        <color rgb="FF0070C0"/>
        <rFont val="Arial"/>
        <family val="2"/>
      </rPr>
      <t xml:space="preserve">b </t>
    </r>
    <r>
      <rPr>
        <b/>
        <sz val="16"/>
        <color rgb="FF0070C0"/>
        <rFont val="Arial"/>
        <family val="2"/>
      </rPr>
      <t>[mm]</t>
    </r>
  </si>
  <si>
    <t>PE, PP, PVC</t>
  </si>
  <si>
    <t>0.25 - 0.6</t>
  </si>
  <si>
    <t>Beton</t>
  </si>
  <si>
    <t>2.0 - 3.0</t>
  </si>
  <si>
    <t>Guss</t>
  </si>
  <si>
    <t>1.0 - 1.5 ?</t>
  </si>
  <si>
    <t>Steinzeug</t>
  </si>
  <si>
    <t>0.2 - 0.6</t>
  </si>
  <si>
    <t>GFK</t>
  </si>
  <si>
    <t>Merkblatt - Abmessungen und hydraulische Kennwerte
von PE-Kanalrohrleitungen</t>
  </si>
  <si>
    <t>Merkblatt - Abmessungen und hydraulische Kennwerte von PE-Kanalrohrleitungen</t>
  </si>
  <si>
    <t>Rauhigkeit und Teilfüllung</t>
  </si>
  <si>
    <t xml:space="preserve">“Tables for the hydraulic design of pipes, sewers and channels” </t>
  </si>
  <si>
    <t>Authors: HR Wallingford and D.I.H. Barr</t>
  </si>
  <si>
    <t>Steifigkeitsklassen</t>
  </si>
  <si>
    <t>Legende der Abkürzungen</t>
  </si>
  <si>
    <t>Abkürzung</t>
  </si>
  <si>
    <t>Beschreibung</t>
  </si>
  <si>
    <r>
      <t>d</t>
    </r>
    <r>
      <rPr>
        <b/>
        <vertAlign val="subscript"/>
        <sz val="14"/>
        <rFont val="Arial"/>
        <family val="2"/>
      </rPr>
      <t>n</t>
    </r>
  </si>
  <si>
    <t>nomineller Aussendurchmesser [mm]</t>
  </si>
  <si>
    <t>e</t>
  </si>
  <si>
    <t>Wanddicke [mm]</t>
  </si>
  <si>
    <r>
      <t>d</t>
    </r>
    <r>
      <rPr>
        <b/>
        <vertAlign val="subscript"/>
        <sz val="14"/>
        <rFont val="Arial"/>
        <family val="2"/>
      </rPr>
      <t>i</t>
    </r>
  </si>
  <si>
    <r>
      <t>errechneter Innendurchmesser (auf Basis von d</t>
    </r>
    <r>
      <rPr>
        <vertAlign val="subscript"/>
        <sz val="14"/>
        <color rgb="FF0070C0"/>
        <rFont val="Arial"/>
        <family val="2"/>
      </rPr>
      <t>n</t>
    </r>
    <r>
      <rPr>
        <sz val="14"/>
        <color rgb="FF0070C0"/>
        <rFont val="Arial"/>
        <family val="2"/>
      </rPr>
      <t xml:space="preserve"> und e) [mm]</t>
    </r>
  </si>
  <si>
    <r>
      <t>A</t>
    </r>
    <r>
      <rPr>
        <b/>
        <vertAlign val="subscript"/>
        <sz val="14"/>
        <rFont val="Arial"/>
        <family val="2"/>
      </rPr>
      <t>R</t>
    </r>
  </si>
  <si>
    <r>
      <t>benetzte Rohrinnenoberfläche pro Meter [m</t>
    </r>
    <r>
      <rPr>
        <vertAlign val="superscript"/>
        <sz val="14"/>
        <color rgb="FF0070C0"/>
        <rFont val="Arial"/>
        <family val="2"/>
      </rPr>
      <t>2</t>
    </r>
    <r>
      <rPr>
        <sz val="14"/>
        <color rgb="FF0070C0"/>
        <rFont val="Arial"/>
        <family val="2"/>
      </rPr>
      <t>]</t>
    </r>
  </si>
  <si>
    <t>Metergewicht des Rohrs [kg/m]</t>
  </si>
  <si>
    <r>
      <t>A</t>
    </r>
    <r>
      <rPr>
        <b/>
        <vertAlign val="subscript"/>
        <sz val="14"/>
        <rFont val="Arial"/>
        <family val="2"/>
      </rPr>
      <t>i</t>
    </r>
  </si>
  <si>
    <r>
      <t>innere Kreisquerschnittsfläche des Rohrs [m</t>
    </r>
    <r>
      <rPr>
        <vertAlign val="superscript"/>
        <sz val="14"/>
        <color rgb="FF0070C0"/>
        <rFont val="Arial"/>
        <family val="2"/>
      </rPr>
      <t>2</t>
    </r>
    <r>
      <rPr>
        <sz val="14"/>
        <color rgb="FF0070C0"/>
        <rFont val="Arial"/>
        <family val="2"/>
      </rPr>
      <t>]</t>
    </r>
  </si>
  <si>
    <t>v</t>
  </si>
  <si>
    <t>Fliessgeschwindigkeit bei Vollfüllung [m/s]</t>
  </si>
  <si>
    <t>Q</t>
  </si>
  <si>
    <t>Volumenstrom bei Vollfüllung [l/s]</t>
  </si>
  <si>
    <r>
      <t>k</t>
    </r>
    <r>
      <rPr>
        <b/>
        <vertAlign val="subscript"/>
        <sz val="14"/>
        <rFont val="Arial"/>
        <family val="2"/>
      </rPr>
      <t>b</t>
    </r>
  </si>
  <si>
    <t>Betriebliche Wandrauhigkeit mit Ablagerungen [mm]</t>
  </si>
  <si>
    <t xml:space="preserve">© Copyright by VKR, Verband Kunststoff-Rohre und –Rohrleitungsteile     (10.2018)          </t>
  </si>
  <si>
    <t>8/8</t>
  </si>
  <si>
    <t>7/8</t>
  </si>
  <si>
    <t>6/8</t>
  </si>
  <si>
    <t>5/8</t>
  </si>
  <si>
    <t>4/8</t>
  </si>
  <si>
    <t>3/8</t>
  </si>
  <si>
    <t>2/8</t>
  </si>
  <si>
    <t>1/8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</si>
</sst>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36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2"/>
      <color rgb="FF0070C0"/>
      <name val="Arial"/>
      <family val="2"/>
    </font>
    <font>
      <b/>
      <sz val="9"/>
      <name val="Arial"/>
      <family val="2"/>
    </font>
    <font>
      <sz val="10"/>
      <name val="MS Sans"/>
    </font>
    <font>
      <b/>
      <vertAlign val="subscript"/>
      <sz val="10"/>
      <name val="Arial"/>
      <family val="2"/>
    </font>
    <font>
      <sz val="10"/>
      <name val="MS Sans Serif"/>
      <family val="2"/>
    </font>
    <font>
      <b/>
      <sz val="10"/>
      <color rgb="FF0070C0"/>
      <name val="Arial"/>
      <family val="2"/>
    </font>
    <font>
      <b/>
      <vertAlign val="subscript"/>
      <sz val="10"/>
      <color rgb="FF0070C0"/>
      <name val="Arial"/>
      <family val="2"/>
    </font>
    <font>
      <sz val="10"/>
      <color rgb="FF0070C0"/>
      <name val="Arial"/>
      <family val="2"/>
    </font>
    <font>
      <sz val="8"/>
      <color rgb="FFFF0000"/>
      <name val="Arial"/>
      <family val="2"/>
    </font>
    <font>
      <b/>
      <vertAlign val="superscript"/>
      <sz val="10"/>
      <color rgb="FF0070C0"/>
      <name val="Arial"/>
      <family val="2"/>
    </font>
    <font>
      <b/>
      <sz val="10"/>
      <color theme="0"/>
      <name val="Arial"/>
      <family val="2"/>
    </font>
    <font>
      <sz val="12"/>
      <color rgb="FF0070C0"/>
      <name val="Arial"/>
      <family val="2"/>
    </font>
    <font>
      <vertAlign val="subscript"/>
      <sz val="12"/>
      <color rgb="FF0070C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0"/>
      <color theme="4"/>
      <name val="Arial"/>
      <family val="2"/>
    </font>
    <font>
      <b/>
      <sz val="12"/>
      <color theme="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rgb="FF0070C0"/>
      <name val="Arial"/>
      <family val="2"/>
    </font>
    <font>
      <b/>
      <vertAlign val="subscript"/>
      <sz val="16"/>
      <color rgb="FF0070C0"/>
      <name val="Arial"/>
      <family val="2"/>
    </font>
    <font>
      <sz val="14"/>
      <color rgb="FF0070C0"/>
      <name val="Arial"/>
      <family val="2"/>
    </font>
    <font>
      <sz val="14"/>
      <color rgb="FFFF0000"/>
      <name val="Arial"/>
      <family val="2"/>
    </font>
    <font>
      <sz val="9"/>
      <name val="Arial"/>
      <family val="2"/>
    </font>
    <font>
      <b/>
      <vertAlign val="subscript"/>
      <sz val="14"/>
      <name val="Arial"/>
      <family val="2"/>
    </font>
    <font>
      <vertAlign val="subscript"/>
      <sz val="14"/>
      <color rgb="FF0070C0"/>
      <name val="Arial"/>
      <family val="2"/>
    </font>
    <font>
      <vertAlign val="superscript"/>
      <sz val="14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27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0" fontId="0" fillId="0" borderId="0" xfId="0" applyBorder="1"/>
    <xf numFmtId="0" fontId="1" fillId="0" borderId="5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 readingOrder="1"/>
    </xf>
    <xf numFmtId="0" fontId="2" fillId="0" borderId="0" xfId="0" applyFont="1" applyBorder="1" applyAlignment="1"/>
    <xf numFmtId="0" fontId="1" fillId="0" borderId="6" xfId="0" applyFont="1" applyBorder="1"/>
    <xf numFmtId="0" fontId="1" fillId="0" borderId="7" xfId="0" applyFont="1" applyBorder="1"/>
    <xf numFmtId="0" fontId="4" fillId="0" borderId="7" xfId="0" applyFont="1" applyBorder="1"/>
    <xf numFmtId="0" fontId="6" fillId="0" borderId="7" xfId="0" applyFont="1" applyFill="1" applyBorder="1" applyAlignment="1">
      <alignment vertical="center" readingOrder="1"/>
    </xf>
    <xf numFmtId="0" fontId="0" fillId="0" borderId="9" xfId="0" applyBorder="1"/>
    <xf numFmtId="0" fontId="0" fillId="0" borderId="11" xfId="0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" xfId="0" applyBorder="1"/>
    <xf numFmtId="0" fontId="7" fillId="0" borderId="2" xfId="0" applyFont="1" applyBorder="1" applyAlignment="1">
      <alignment horizontal="centerContinuous"/>
    </xf>
    <xf numFmtId="0" fontId="0" fillId="0" borderId="2" xfId="0" applyBorder="1"/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/>
    <xf numFmtId="0" fontId="9" fillId="2" borderId="0" xfId="0" applyFont="1" applyFill="1" applyBorder="1" applyAlignment="1">
      <alignment horizontal="center"/>
    </xf>
    <xf numFmtId="0" fontId="0" fillId="0" borderId="5" xfId="0" applyBorder="1"/>
    <xf numFmtId="0" fontId="5" fillId="0" borderId="20" xfId="1" applyFont="1" applyFill="1" applyBorder="1" applyAlignment="1" applyProtection="1">
      <alignment horizontal="center"/>
    </xf>
    <xf numFmtId="0" fontId="5" fillId="0" borderId="21" xfId="1" applyFont="1" applyBorder="1" applyAlignment="1" applyProtection="1">
      <alignment horizontal="center"/>
    </xf>
    <xf numFmtId="0" fontId="5" fillId="0" borderId="22" xfId="2" applyFont="1" applyBorder="1" applyAlignment="1" applyProtection="1">
      <alignment horizontal="center"/>
    </xf>
    <xf numFmtId="164" fontId="1" fillId="0" borderId="15" xfId="1" applyNumberFormat="1" applyFont="1" applyFill="1" applyBorder="1" applyAlignment="1" applyProtection="1">
      <alignment horizontal="center"/>
    </xf>
    <xf numFmtId="0" fontId="0" fillId="0" borderId="0" xfId="0" applyFill="1" applyBorder="1"/>
    <xf numFmtId="164" fontId="1" fillId="0" borderId="25" xfId="1" applyNumberFormat="1" applyFont="1" applyFill="1" applyBorder="1" applyAlignment="1" applyProtection="1">
      <alignment horizontal="center"/>
    </xf>
    <xf numFmtId="164" fontId="1" fillId="3" borderId="28" xfId="1" applyNumberFormat="1" applyFont="1" applyFill="1" applyBorder="1" applyAlignment="1" applyProtection="1">
      <alignment horizontal="center"/>
    </xf>
    <xf numFmtId="0" fontId="1" fillId="3" borderId="29" xfId="1" applyFont="1" applyFill="1" applyBorder="1" applyAlignment="1" applyProtection="1">
      <alignment horizontal="center"/>
    </xf>
    <xf numFmtId="0" fontId="1" fillId="3" borderId="30" xfId="1" applyFont="1" applyFill="1" applyBorder="1" applyAlignment="1" applyProtection="1">
      <alignment horizontal="center"/>
    </xf>
    <xf numFmtId="164" fontId="1" fillId="3" borderId="8" xfId="1" applyNumberFormat="1" applyFont="1" applyFill="1" applyBorder="1" applyAlignment="1" applyProtection="1">
      <alignment horizontal="center"/>
    </xf>
    <xf numFmtId="164" fontId="1" fillId="3" borderId="30" xfId="1" applyNumberFormat="1" applyFont="1" applyFill="1" applyBorder="1" applyAlignment="1" applyProtection="1">
      <alignment horizontal="center"/>
    </xf>
    <xf numFmtId="164" fontId="1" fillId="3" borderId="29" xfId="1" applyNumberFormat="1" applyFont="1" applyFill="1" applyBorder="1" applyAlignment="1" applyProtection="1">
      <alignment horizontal="center"/>
    </xf>
    <xf numFmtId="0" fontId="5" fillId="3" borderId="32" xfId="1" applyFont="1" applyFill="1" applyBorder="1" applyAlignment="1" applyProtection="1">
      <alignment horizontal="center"/>
    </xf>
    <xf numFmtId="164" fontId="1" fillId="0" borderId="28" xfId="1" applyNumberFormat="1" applyFont="1" applyFill="1" applyBorder="1" applyAlignment="1" applyProtection="1">
      <alignment horizontal="center"/>
    </xf>
    <xf numFmtId="0" fontId="1" fillId="0" borderId="29" xfId="1" applyFont="1" applyFill="1" applyBorder="1" applyAlignment="1" applyProtection="1">
      <alignment horizontal="center"/>
    </xf>
    <xf numFmtId="164" fontId="1" fillId="0" borderId="8" xfId="1" applyNumberFormat="1" applyFont="1" applyFill="1" applyBorder="1" applyAlignment="1" applyProtection="1">
      <alignment horizontal="center"/>
    </xf>
    <xf numFmtId="0" fontId="5" fillId="0" borderId="32" xfId="1" applyFont="1" applyFill="1" applyBorder="1" applyAlignment="1" applyProtection="1">
      <alignment horizontal="center"/>
    </xf>
    <xf numFmtId="164" fontId="1" fillId="0" borderId="28" xfId="1" applyNumberFormat="1" applyFont="1" applyBorder="1" applyAlignment="1" applyProtection="1">
      <alignment horizontal="center"/>
    </xf>
    <xf numFmtId="0" fontId="1" fillId="0" borderId="29" xfId="1" applyFont="1" applyBorder="1" applyAlignment="1" applyProtection="1">
      <alignment horizontal="center"/>
    </xf>
    <xf numFmtId="164" fontId="1" fillId="0" borderId="30" xfId="1" applyNumberFormat="1" applyFont="1" applyBorder="1" applyAlignment="1" applyProtection="1">
      <alignment horizontal="center"/>
    </xf>
    <xf numFmtId="164" fontId="1" fillId="0" borderId="8" xfId="1" applyNumberFormat="1" applyFont="1" applyBorder="1" applyAlignment="1" applyProtection="1">
      <alignment horizontal="center"/>
    </xf>
    <xf numFmtId="0" fontId="5" fillId="0" borderId="32" xfId="1" applyFont="1" applyBorder="1" applyAlignment="1" applyProtection="1">
      <alignment horizontal="center"/>
    </xf>
    <xf numFmtId="2" fontId="1" fillId="0" borderId="31" xfId="2" applyNumberFormat="1" applyFont="1" applyBorder="1" applyAlignment="1" applyProtection="1">
      <alignment horizontal="center"/>
    </xf>
    <xf numFmtId="2" fontId="1" fillId="3" borderId="31" xfId="2" applyNumberFormat="1" applyFont="1" applyFill="1" applyBorder="1" applyAlignment="1" applyProtection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0" xfId="0" applyFont="1"/>
    <xf numFmtId="0" fontId="5" fillId="3" borderId="27" xfId="1" applyFont="1" applyFill="1" applyBorder="1" applyAlignment="1" applyProtection="1">
      <alignment horizontal="center"/>
    </xf>
    <xf numFmtId="0" fontId="5" fillId="0" borderId="27" xfId="1" applyFont="1" applyFill="1" applyBorder="1" applyAlignment="1" applyProtection="1">
      <alignment horizontal="center"/>
    </xf>
    <xf numFmtId="0" fontId="5" fillId="0" borderId="27" xfId="1" applyFont="1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7" xfId="0" quotePrefix="1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3" fillId="0" borderId="5" xfId="0" applyFont="1" applyFill="1" applyBorder="1" applyAlignment="1">
      <alignment vertical="center" wrapText="1" readingOrder="1"/>
    </xf>
    <xf numFmtId="0" fontId="1" fillId="0" borderId="8" xfId="0" applyFont="1" applyBorder="1"/>
    <xf numFmtId="0" fontId="2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readingOrder="1"/>
    </xf>
    <xf numFmtId="0" fontId="6" fillId="0" borderId="8" xfId="0" applyFont="1" applyFill="1" applyBorder="1" applyAlignment="1">
      <alignment vertical="center" readingOrder="1"/>
    </xf>
    <xf numFmtId="0" fontId="5" fillId="0" borderId="0" xfId="0" applyFont="1" applyBorder="1"/>
    <xf numFmtId="0" fontId="2" fillId="0" borderId="3" xfId="0" quotePrefix="1" applyFont="1" applyBorder="1" applyAlignment="1">
      <alignment vertical="center"/>
    </xf>
    <xf numFmtId="0" fontId="2" fillId="0" borderId="2" xfId="0" quotePrefix="1" applyFont="1" applyBorder="1" applyAlignment="1">
      <alignment vertical="center"/>
    </xf>
    <xf numFmtId="164" fontId="1" fillId="0" borderId="30" xfId="1" applyNumberFormat="1" applyFont="1" applyFill="1" applyBorder="1" applyAlignment="1" applyProtection="1">
      <alignment horizontal="center"/>
    </xf>
    <xf numFmtId="164" fontId="15" fillId="3" borderId="29" xfId="1" applyNumberFormat="1" applyFont="1" applyFill="1" applyBorder="1" applyAlignment="1" applyProtection="1">
      <alignment horizontal="center"/>
    </xf>
    <xf numFmtId="164" fontId="15" fillId="0" borderId="29" xfId="1" applyNumberFormat="1" applyFont="1" applyFill="1" applyBorder="1" applyAlignment="1" applyProtection="1">
      <alignment horizontal="center"/>
    </xf>
    <xf numFmtId="0" fontId="4" fillId="0" borderId="7" xfId="0" quotePrefix="1" applyFont="1" applyBorder="1" applyAlignment="1">
      <alignment horizontal="left"/>
    </xf>
    <xf numFmtId="164" fontId="15" fillId="0" borderId="28" xfId="1" applyNumberFormat="1" applyFont="1" applyBorder="1" applyAlignment="1" applyProtection="1">
      <alignment horizontal="center"/>
    </xf>
    <xf numFmtId="164" fontId="15" fillId="0" borderId="20" xfId="1" applyNumberFormat="1" applyFont="1" applyBorder="1" applyAlignment="1" applyProtection="1">
      <alignment horizontal="center"/>
    </xf>
    <xf numFmtId="164" fontId="15" fillId="0" borderId="28" xfId="1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6" fillId="0" borderId="3" xfId="0" applyFont="1" applyFill="1" applyBorder="1" applyAlignment="1">
      <alignment vertical="center" readingOrder="1"/>
    </xf>
    <xf numFmtId="0" fontId="6" fillId="0" borderId="5" xfId="0" applyFont="1" applyFill="1" applyBorder="1" applyAlignment="1">
      <alignment vertical="center" readingOrder="1"/>
    </xf>
    <xf numFmtId="0" fontId="2" fillId="0" borderId="2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4" fontId="1" fillId="3" borderId="38" xfId="1" applyNumberFormat="1" applyFont="1" applyFill="1" applyBorder="1" applyAlignment="1" applyProtection="1">
      <alignment horizontal="center"/>
    </xf>
    <xf numFmtId="164" fontId="1" fillId="3" borderId="39" xfId="1" applyNumberFormat="1" applyFont="1" applyFill="1" applyBorder="1" applyAlignment="1" applyProtection="1">
      <alignment horizontal="center"/>
    </xf>
    <xf numFmtId="0" fontId="5" fillId="3" borderId="40" xfId="1" applyFont="1" applyFill="1" applyBorder="1" applyAlignment="1" applyProtection="1">
      <alignment horizontal="center"/>
    </xf>
    <xf numFmtId="164" fontId="1" fillId="3" borderId="41" xfId="1" applyNumberFormat="1" applyFont="1" applyFill="1" applyBorder="1" applyAlignment="1" applyProtection="1">
      <alignment horizontal="center"/>
    </xf>
    <xf numFmtId="0" fontId="5" fillId="0" borderId="0" xfId="1" applyFont="1" applyBorder="1" applyAlignment="1" applyProtection="1">
      <alignment horizontal="left"/>
    </xf>
    <xf numFmtId="0" fontId="1" fillId="0" borderId="0" xfId="1" applyFont="1" applyBorder="1" applyAlignment="1" applyProtection="1">
      <alignment horizontal="center"/>
    </xf>
    <xf numFmtId="164" fontId="0" fillId="0" borderId="0" xfId="1" applyNumberFormat="1" applyFont="1" applyBorder="1" applyAlignment="1" applyProtection="1">
      <alignment horizontal="center"/>
    </xf>
    <xf numFmtId="2" fontId="0" fillId="0" borderId="0" xfId="2" applyNumberFormat="1" applyFont="1" applyBorder="1" applyAlignment="1" applyProtection="1">
      <alignment horizontal="center"/>
    </xf>
    <xf numFmtId="164" fontId="0" fillId="3" borderId="0" xfId="1" applyNumberFormat="1" applyFont="1" applyFill="1" applyBorder="1" applyAlignment="1" applyProtection="1">
      <alignment horizontal="center"/>
    </xf>
    <xf numFmtId="2" fontId="0" fillId="3" borderId="0" xfId="2" applyNumberFormat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Continuous"/>
    </xf>
    <xf numFmtId="0" fontId="5" fillId="0" borderId="0" xfId="1" applyFont="1" applyFill="1" applyBorder="1" applyAlignment="1" applyProtection="1">
      <alignment horizontal="center"/>
    </xf>
    <xf numFmtId="0" fontId="0" fillId="0" borderId="4" xfId="0" applyFill="1" applyBorder="1"/>
    <xf numFmtId="164" fontId="1" fillId="0" borderId="29" xfId="1" applyNumberFormat="1" applyFont="1" applyFill="1" applyBorder="1" applyAlignment="1" applyProtection="1">
      <alignment horizontal="center"/>
    </xf>
    <xf numFmtId="164" fontId="1" fillId="0" borderId="0" xfId="1" applyNumberFormat="1" applyFont="1" applyFill="1" applyBorder="1" applyAlignment="1" applyProtection="1">
      <alignment horizontal="center"/>
    </xf>
    <xf numFmtId="164" fontId="0" fillId="0" borderId="0" xfId="1" applyNumberFormat="1" applyFont="1" applyFill="1" applyBorder="1" applyAlignment="1" applyProtection="1">
      <alignment horizontal="center"/>
    </xf>
    <xf numFmtId="2" fontId="0" fillId="0" borderId="0" xfId="2" applyNumberFormat="1" applyFont="1" applyFill="1" applyBorder="1" applyAlignment="1" applyProtection="1">
      <alignment horizontal="center"/>
    </xf>
    <xf numFmtId="2" fontId="1" fillId="0" borderId="31" xfId="2" applyNumberFormat="1" applyFont="1" applyFill="1" applyBorder="1" applyAlignment="1" applyProtection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/>
    <xf numFmtId="0" fontId="1" fillId="0" borderId="0" xfId="1" applyFont="1" applyFill="1" applyBorder="1" applyAlignment="1" applyProtection="1">
      <alignment horizontal="center"/>
    </xf>
    <xf numFmtId="2" fontId="1" fillId="0" borderId="26" xfId="2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164" fontId="1" fillId="0" borderId="38" xfId="1" applyNumberFormat="1" applyFont="1" applyFill="1" applyBorder="1" applyAlignment="1" applyProtection="1">
      <alignment horizontal="center"/>
    </xf>
    <xf numFmtId="164" fontId="1" fillId="0" borderId="39" xfId="1" applyNumberFormat="1" applyFont="1" applyFill="1" applyBorder="1" applyAlignment="1" applyProtection="1">
      <alignment horizontal="center"/>
    </xf>
    <xf numFmtId="164" fontId="1" fillId="0" borderId="3" xfId="1" applyNumberFormat="1" applyFont="1" applyFill="1" applyBorder="1" applyAlignment="1" applyProtection="1">
      <alignment horizontal="center"/>
    </xf>
    <xf numFmtId="0" fontId="1" fillId="0" borderId="28" xfId="1" applyFont="1" applyFill="1" applyBorder="1" applyAlignment="1" applyProtection="1">
      <alignment horizontal="center"/>
    </xf>
    <xf numFmtId="0" fontId="5" fillId="0" borderId="36" xfId="1" applyFont="1" applyFill="1" applyBorder="1" applyAlignment="1" applyProtection="1">
      <alignment horizontal="center"/>
    </xf>
    <xf numFmtId="164" fontId="1" fillId="0" borderId="20" xfId="1" applyNumberFormat="1" applyFont="1" applyFill="1" applyBorder="1" applyAlignment="1" applyProtection="1">
      <alignment horizontal="center"/>
    </xf>
    <xf numFmtId="0" fontId="1" fillId="0" borderId="22" xfId="1" applyFont="1" applyFill="1" applyBorder="1" applyAlignment="1" applyProtection="1">
      <alignment horizontal="center"/>
    </xf>
    <xf numFmtId="164" fontId="1" fillId="0" borderId="33" xfId="1" applyNumberFormat="1" applyFont="1" applyFill="1" applyBorder="1" applyAlignment="1" applyProtection="1">
      <alignment horizontal="center"/>
    </xf>
    <xf numFmtId="164" fontId="1" fillId="0" borderId="34" xfId="1" applyNumberFormat="1" applyFont="1" applyFill="1" applyBorder="1" applyAlignment="1" applyProtection="1">
      <alignment horizontal="center"/>
    </xf>
    <xf numFmtId="2" fontId="1" fillId="0" borderId="35" xfId="2" applyNumberFormat="1" applyFont="1" applyFill="1" applyBorder="1" applyAlignment="1" applyProtection="1">
      <alignment horizontal="center"/>
    </xf>
    <xf numFmtId="0" fontId="5" fillId="0" borderId="37" xfId="1" applyFont="1" applyFill="1" applyBorder="1" applyAlignment="1" applyProtection="1">
      <alignment horizontal="center"/>
    </xf>
    <xf numFmtId="0" fontId="9" fillId="2" borderId="44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15" fillId="0" borderId="0" xfId="1" applyNumberFormat="1" applyFont="1" applyBorder="1" applyAlignment="1" applyProtection="1">
      <alignment horizontal="center"/>
    </xf>
    <xf numFmtId="164" fontId="15" fillId="3" borderId="0" xfId="1" applyNumberFormat="1" applyFont="1" applyFill="1" applyBorder="1" applyAlignment="1" applyProtection="1">
      <alignment horizontal="center"/>
    </xf>
    <xf numFmtId="164" fontId="15" fillId="0" borderId="30" xfId="1" applyNumberFormat="1" applyFont="1" applyBorder="1" applyAlignment="1" applyProtection="1">
      <alignment horizontal="center"/>
    </xf>
    <xf numFmtId="164" fontId="15" fillId="0" borderId="15" xfId="1" applyNumberFormat="1" applyFont="1" applyBorder="1" applyAlignment="1" applyProtection="1">
      <alignment horizontal="center"/>
    </xf>
    <xf numFmtId="0" fontId="9" fillId="2" borderId="45" xfId="0" applyFont="1" applyFill="1" applyBorder="1" applyAlignment="1">
      <alignment horizontal="center"/>
    </xf>
    <xf numFmtId="164" fontId="15" fillId="0" borderId="0" xfId="1" applyNumberFormat="1" applyFont="1" applyFill="1" applyBorder="1" applyAlignment="1" applyProtection="1">
      <alignment horizontal="center"/>
    </xf>
    <xf numFmtId="2" fontId="15" fillId="0" borderId="22" xfId="1" applyNumberFormat="1" applyFont="1" applyFill="1" applyBorder="1" applyAlignment="1" applyProtection="1">
      <alignment horizontal="center"/>
    </xf>
    <xf numFmtId="164" fontId="15" fillId="0" borderId="20" xfId="1" applyNumberFormat="1" applyFont="1" applyFill="1" applyBorder="1" applyAlignment="1" applyProtection="1">
      <alignment horizontal="center"/>
    </xf>
    <xf numFmtId="164" fontId="15" fillId="4" borderId="0" xfId="1" applyNumberFormat="1" applyFont="1" applyFill="1" applyBorder="1" applyAlignment="1" applyProtection="1">
      <alignment horizontal="center"/>
    </xf>
    <xf numFmtId="164" fontId="15" fillId="4" borderId="28" xfId="1" applyNumberFormat="1" applyFont="1" applyFill="1" applyBorder="1" applyAlignment="1" applyProtection="1">
      <alignment horizontal="center"/>
    </xf>
    <xf numFmtId="0" fontId="0" fillId="0" borderId="10" xfId="0" applyBorder="1" applyAlignment="1">
      <alignment horizontal="centerContinuous"/>
    </xf>
    <xf numFmtId="0" fontId="0" fillId="0" borderId="10" xfId="0" applyBorder="1"/>
    <xf numFmtId="0" fontId="5" fillId="3" borderId="46" xfId="1" applyFont="1" applyFill="1" applyBorder="1" applyAlignment="1" applyProtection="1">
      <alignment horizontal="center"/>
    </xf>
    <xf numFmtId="164" fontId="15" fillId="4" borderId="20" xfId="1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right"/>
    </xf>
    <xf numFmtId="2" fontId="15" fillId="0" borderId="15" xfId="1" applyNumberFormat="1" applyFont="1" applyBorder="1" applyAlignment="1" applyProtection="1">
      <alignment horizontal="center"/>
    </xf>
    <xf numFmtId="2" fontId="15" fillId="4" borderId="28" xfId="1" applyNumberFormat="1" applyFont="1" applyFill="1" applyBorder="1" applyAlignment="1" applyProtection="1">
      <alignment horizontal="center"/>
    </xf>
    <xf numFmtId="2" fontId="15" fillId="0" borderId="28" xfId="1" applyNumberFormat="1" applyFont="1" applyBorder="1" applyAlignment="1" applyProtection="1">
      <alignment horizontal="center"/>
    </xf>
    <xf numFmtId="2" fontId="15" fillId="4" borderId="20" xfId="1" applyNumberFormat="1" applyFont="1" applyFill="1" applyBorder="1" applyAlignment="1" applyProtection="1">
      <alignment horizontal="center"/>
    </xf>
    <xf numFmtId="165" fontId="15" fillId="3" borderId="29" xfId="1" applyNumberFormat="1" applyFont="1" applyFill="1" applyBorder="1" applyAlignment="1" applyProtection="1">
      <alignment horizontal="center"/>
    </xf>
    <xf numFmtId="165" fontId="15" fillId="0" borderId="29" xfId="1" applyNumberFormat="1" applyFont="1" applyFill="1" applyBorder="1" applyAlignment="1" applyProtection="1">
      <alignment horizontal="center"/>
    </xf>
    <xf numFmtId="165" fontId="15" fillId="3" borderId="22" xfId="1" applyNumberFormat="1" applyFont="1" applyFill="1" applyBorder="1" applyAlignment="1" applyProtection="1">
      <alignment horizontal="center"/>
    </xf>
    <xf numFmtId="1" fontId="15" fillId="3" borderId="29" xfId="1" applyNumberFormat="1" applyFont="1" applyFill="1" applyBorder="1" applyAlignment="1" applyProtection="1">
      <alignment horizontal="center"/>
    </xf>
    <xf numFmtId="1" fontId="15" fillId="0" borderId="29" xfId="1" applyNumberFormat="1" applyFont="1" applyFill="1" applyBorder="1" applyAlignment="1" applyProtection="1">
      <alignment horizontal="center"/>
    </xf>
    <xf numFmtId="1" fontId="15" fillId="3" borderId="22" xfId="1" applyNumberFormat="1" applyFont="1" applyFill="1" applyBorder="1" applyAlignment="1" applyProtection="1">
      <alignment horizontal="center"/>
    </xf>
    <xf numFmtId="2" fontId="15" fillId="0" borderId="0" xfId="1" applyNumberFormat="1" applyFont="1" applyBorder="1" applyAlignment="1" applyProtection="1">
      <alignment horizont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horizontal="left"/>
    </xf>
    <xf numFmtId="1" fontId="15" fillId="0" borderId="43" xfId="1" applyNumberFormat="1" applyFont="1" applyFill="1" applyBorder="1" applyAlignment="1" applyProtection="1">
      <alignment horizontal="center"/>
    </xf>
    <xf numFmtId="165" fontId="15" fillId="0" borderId="43" xfId="1" applyNumberFormat="1" applyFont="1" applyFill="1" applyBorder="1" applyAlignment="1" applyProtection="1">
      <alignment horizontal="center"/>
    </xf>
    <xf numFmtId="0" fontId="5" fillId="0" borderId="49" xfId="1" applyFont="1" applyFill="1" applyBorder="1" applyAlignment="1" applyProtection="1">
      <alignment horizontal="center"/>
    </xf>
    <xf numFmtId="0" fontId="5" fillId="3" borderId="50" xfId="1" applyFont="1" applyFill="1" applyBorder="1" applyAlignment="1" applyProtection="1">
      <alignment horizontal="center"/>
    </xf>
    <xf numFmtId="165" fontId="15" fillId="0" borderId="17" xfId="1" applyNumberFormat="1" applyFont="1" applyBorder="1" applyAlignment="1" applyProtection="1">
      <alignment horizontal="center"/>
    </xf>
    <xf numFmtId="2" fontId="15" fillId="0" borderId="30" xfId="1" applyNumberFormat="1" applyFont="1" applyBorder="1" applyAlignment="1" applyProtection="1">
      <alignment horizontal="center"/>
    </xf>
    <xf numFmtId="164" fontId="15" fillId="0" borderId="17" xfId="1" applyNumberFormat="1" applyFont="1" applyBorder="1" applyAlignment="1" applyProtection="1">
      <alignment horizontal="center"/>
    </xf>
    <xf numFmtId="2" fontId="15" fillId="0" borderId="28" xfId="1" applyNumberFormat="1" applyFont="1" applyFill="1" applyBorder="1" applyAlignment="1" applyProtection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right"/>
    </xf>
    <xf numFmtId="0" fontId="8" fillId="7" borderId="10" xfId="0" applyFont="1" applyFill="1" applyBorder="1" applyAlignment="1">
      <alignment horizontal="center"/>
    </xf>
    <xf numFmtId="0" fontId="23" fillId="0" borderId="2" xfId="0" applyFont="1" applyBorder="1" applyAlignment="1">
      <alignment horizontal="left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8" borderId="23" xfId="1" applyFont="1" applyFill="1" applyBorder="1" applyAlignment="1" applyProtection="1">
      <alignment horizontal="center"/>
    </xf>
    <xf numFmtId="0" fontId="13" fillId="8" borderId="47" xfId="1" applyFont="1" applyFill="1" applyBorder="1" applyAlignment="1" applyProtection="1">
      <alignment horizontal="center"/>
    </xf>
    <xf numFmtId="0" fontId="13" fillId="8" borderId="48" xfId="0" applyFont="1" applyFill="1" applyBorder="1" applyAlignment="1">
      <alignment horizontal="center"/>
    </xf>
    <xf numFmtId="0" fontId="13" fillId="8" borderId="18" xfId="1" applyFont="1" applyFill="1" applyBorder="1" applyAlignment="1" applyProtection="1">
      <alignment horizontal="center"/>
    </xf>
    <xf numFmtId="0" fontId="13" fillId="8" borderId="1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0" xfId="0" applyFont="1" applyBorder="1"/>
    <xf numFmtId="0" fontId="27" fillId="0" borderId="0" xfId="0" applyFont="1" applyBorder="1"/>
    <xf numFmtId="0" fontId="25" fillId="0" borderId="0" xfId="0" applyFont="1" applyFill="1" applyBorder="1"/>
    <xf numFmtId="0" fontId="13" fillId="8" borderId="20" xfId="1" applyFont="1" applyFill="1" applyBorder="1" applyAlignment="1" applyProtection="1">
      <alignment horizontal="center"/>
    </xf>
    <xf numFmtId="0" fontId="13" fillId="8" borderId="22" xfId="0" applyFont="1" applyFill="1" applyBorder="1" applyAlignment="1">
      <alignment horizontal="center"/>
    </xf>
    <xf numFmtId="0" fontId="5" fillId="8" borderId="12" xfId="0" applyFont="1" applyFill="1" applyBorder="1"/>
    <xf numFmtId="0" fontId="0" fillId="8" borderId="13" xfId="0" applyFill="1" applyBorder="1"/>
    <xf numFmtId="0" fontId="0" fillId="8" borderId="14" xfId="0" applyFill="1" applyBorder="1"/>
    <xf numFmtId="0" fontId="5" fillId="8" borderId="12" xfId="1" applyFont="1" applyFill="1" applyBorder="1" applyAlignment="1" applyProtection="1">
      <alignment horizontal="left"/>
    </xf>
    <xf numFmtId="0" fontId="5" fillId="8" borderId="18" xfId="1" applyFont="1" applyFill="1" applyBorder="1" applyAlignment="1" applyProtection="1">
      <alignment horizontal="left"/>
    </xf>
    <xf numFmtId="0" fontId="5" fillId="8" borderId="19" xfId="1" applyFont="1" applyFill="1" applyBorder="1" applyAlignment="1" applyProtection="1">
      <alignment horizontal="left"/>
    </xf>
    <xf numFmtId="0" fontId="5" fillId="8" borderId="15" xfId="1" applyFont="1" applyFill="1" applyBorder="1" applyAlignment="1" applyProtection="1">
      <alignment horizontal="centerContinuous"/>
    </xf>
    <xf numFmtId="0" fontId="0" fillId="8" borderId="16" xfId="0" applyFill="1" applyBorder="1" applyAlignment="1">
      <alignment horizontal="centerContinuous"/>
    </xf>
    <xf numFmtId="0" fontId="0" fillId="8" borderId="17" xfId="0" applyFill="1" applyBorder="1" applyAlignment="1">
      <alignment horizontal="centerContinuous"/>
    </xf>
    <xf numFmtId="0" fontId="5" fillId="8" borderId="20" xfId="1" applyFont="1" applyFill="1" applyBorder="1" applyAlignment="1" applyProtection="1">
      <alignment horizontal="center"/>
    </xf>
    <xf numFmtId="0" fontId="5" fillId="8" borderId="21" xfId="1" applyFont="1" applyFill="1" applyBorder="1" applyAlignment="1" applyProtection="1">
      <alignment horizontal="center"/>
    </xf>
    <xf numFmtId="0" fontId="5" fillId="8" borderId="22" xfId="2" applyFont="1" applyFill="1" applyBorder="1" applyAlignment="1" applyProtection="1">
      <alignment horizontal="center"/>
    </xf>
    <xf numFmtId="0" fontId="5" fillId="8" borderId="23" xfId="1" applyFont="1" applyFill="1" applyBorder="1" applyAlignment="1" applyProtection="1">
      <alignment horizontal="left"/>
    </xf>
    <xf numFmtId="0" fontId="2" fillId="0" borderId="0" xfId="0" applyFont="1"/>
    <xf numFmtId="0" fontId="32" fillId="0" borderId="0" xfId="0" quotePrefix="1" applyFont="1"/>
    <xf numFmtId="0" fontId="32" fillId="0" borderId="0" xfId="0" applyFont="1"/>
    <xf numFmtId="0" fontId="7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166" fontId="15" fillId="0" borderId="17" xfId="1" applyNumberFormat="1" applyFont="1" applyFill="1" applyBorder="1" applyAlignment="1" applyProtection="1">
      <alignment horizontal="center"/>
    </xf>
    <xf numFmtId="166" fontId="15" fillId="3" borderId="29" xfId="1" applyNumberFormat="1" applyFont="1" applyFill="1" applyBorder="1" applyAlignment="1" applyProtection="1">
      <alignment horizontal="center"/>
    </xf>
    <xf numFmtId="166" fontId="15" fillId="0" borderId="29" xfId="1" applyNumberFormat="1" applyFont="1" applyFill="1" applyBorder="1" applyAlignment="1" applyProtection="1">
      <alignment horizontal="center"/>
    </xf>
    <xf numFmtId="166" fontId="15" fillId="0" borderId="22" xfId="1" applyNumberFormat="1" applyFont="1" applyFill="1" applyBorder="1" applyAlignment="1" applyProtection="1">
      <alignment horizontal="center"/>
    </xf>
    <xf numFmtId="166" fontId="15" fillId="0" borderId="29" xfId="1" applyNumberFormat="1" applyFont="1" applyBorder="1" applyAlignment="1" applyProtection="1">
      <alignment horizontal="center"/>
    </xf>
    <xf numFmtId="0" fontId="7" fillId="0" borderId="10" xfId="0" applyFont="1" applyBorder="1" applyAlignment="1">
      <alignment horizontal="center"/>
    </xf>
    <xf numFmtId="0" fontId="5" fillId="0" borderId="24" xfId="1" applyFont="1" applyFill="1" applyBorder="1" applyAlignment="1" applyProtection="1">
      <alignment horizontal="center"/>
    </xf>
    <xf numFmtId="0" fontId="5" fillId="0" borderId="42" xfId="1" applyFont="1" applyFill="1" applyBorder="1" applyAlignment="1" applyProtection="1">
      <alignment horizontal="center"/>
    </xf>
    <xf numFmtId="0" fontId="5" fillId="0" borderId="26" xfId="1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8" borderId="24" xfId="1" applyFont="1" applyFill="1" applyBorder="1" applyAlignment="1" applyProtection="1">
      <alignment horizontal="center"/>
    </xf>
    <xf numFmtId="0" fontId="5" fillId="8" borderId="26" xfId="1" applyFont="1" applyFill="1" applyBorder="1" applyAlignment="1" applyProtection="1">
      <alignment horizontal="center"/>
    </xf>
    <xf numFmtId="0" fontId="5" fillId="8" borderId="15" xfId="1" applyFont="1" applyFill="1" applyBorder="1" applyAlignment="1" applyProtection="1">
      <alignment horizontal="center"/>
    </xf>
    <xf numFmtId="0" fontId="5" fillId="8" borderId="17" xfId="1" applyFont="1" applyFill="1" applyBorder="1" applyAlignment="1" applyProtection="1">
      <alignment horizontal="center"/>
    </xf>
    <xf numFmtId="0" fontId="21" fillId="6" borderId="9" xfId="1" applyFont="1" applyFill="1" applyBorder="1" applyAlignment="1" applyProtection="1">
      <alignment horizontal="center"/>
    </xf>
    <xf numFmtId="0" fontId="21" fillId="6" borderId="10" xfId="1" applyFont="1" applyFill="1" applyBorder="1" applyAlignment="1" applyProtection="1">
      <alignment horizontal="center"/>
    </xf>
    <xf numFmtId="0" fontId="21" fillId="6" borderId="11" xfId="1" applyFont="1" applyFill="1" applyBorder="1" applyAlignment="1" applyProtection="1">
      <alignment horizontal="center"/>
    </xf>
    <xf numFmtId="0" fontId="2" fillId="0" borderId="20" xfId="1" applyFont="1" applyFill="1" applyBorder="1" applyAlignment="1" applyProtection="1">
      <alignment horizontal="center"/>
    </xf>
    <xf numFmtId="0" fontId="2" fillId="0" borderId="21" xfId="1" applyFont="1" applyFill="1" applyBorder="1" applyAlignment="1" applyProtection="1">
      <alignment horizontal="center"/>
    </xf>
    <xf numFmtId="0" fontId="2" fillId="0" borderId="22" xfId="1" applyFont="1" applyFill="1" applyBorder="1" applyAlignment="1" applyProtection="1">
      <alignment horizontal="center"/>
    </xf>
    <xf numFmtId="2" fontId="30" fillId="0" borderId="20" xfId="1" applyNumberFormat="1" applyFont="1" applyFill="1" applyBorder="1" applyAlignment="1" applyProtection="1">
      <alignment horizontal="center"/>
    </xf>
    <xf numFmtId="2" fontId="30" fillId="0" borderId="21" xfId="1" applyNumberFormat="1" applyFont="1" applyFill="1" applyBorder="1" applyAlignment="1" applyProtection="1">
      <alignment horizontal="center"/>
    </xf>
    <xf numFmtId="2" fontId="30" fillId="0" borderId="22" xfId="1" applyNumberFormat="1" applyFont="1" applyFill="1" applyBorder="1" applyAlignment="1" applyProtection="1">
      <alignment horizontal="center"/>
    </xf>
    <xf numFmtId="0" fontId="2" fillId="3" borderId="49" xfId="1" applyFont="1" applyFill="1" applyBorder="1" applyAlignment="1" applyProtection="1">
      <alignment horizontal="center"/>
    </xf>
    <xf numFmtId="0" fontId="2" fillId="3" borderId="10" xfId="1" applyFont="1" applyFill="1" applyBorder="1" applyAlignment="1" applyProtection="1">
      <alignment horizontal="center"/>
    </xf>
    <xf numFmtId="0" fontId="2" fillId="3" borderId="53" xfId="1" applyFont="1" applyFill="1" applyBorder="1" applyAlignment="1" applyProtection="1">
      <alignment horizontal="center"/>
    </xf>
    <xf numFmtId="2" fontId="30" fillId="4" borderId="28" xfId="1" applyNumberFormat="1" applyFont="1" applyFill="1" applyBorder="1" applyAlignment="1" applyProtection="1">
      <alignment horizontal="center"/>
    </xf>
    <xf numFmtId="2" fontId="30" fillId="4" borderId="41" xfId="1" applyNumberFormat="1" applyFont="1" applyFill="1" applyBorder="1" applyAlignment="1" applyProtection="1">
      <alignment horizontal="center"/>
    </xf>
    <xf numFmtId="2" fontId="30" fillId="4" borderId="29" xfId="1" applyNumberFormat="1" applyFont="1" applyFill="1" applyBorder="1" applyAlignment="1" applyProtection="1">
      <alignment horizontal="center"/>
    </xf>
    <xf numFmtId="0" fontId="2" fillId="0" borderId="49" xfId="1" applyFont="1" applyFill="1" applyBorder="1" applyAlignment="1" applyProtection="1">
      <alignment horizontal="center"/>
    </xf>
    <xf numFmtId="0" fontId="2" fillId="0" borderId="10" xfId="1" applyFont="1" applyFill="1" applyBorder="1" applyAlignment="1" applyProtection="1">
      <alignment horizontal="center"/>
    </xf>
    <xf numFmtId="0" fontId="2" fillId="0" borderId="53" xfId="1" applyFont="1" applyFill="1" applyBorder="1" applyAlignment="1" applyProtection="1">
      <alignment horizontal="center"/>
    </xf>
    <xf numFmtId="2" fontId="31" fillId="0" borderId="28" xfId="1" applyNumberFormat="1" applyFont="1" applyBorder="1" applyAlignment="1" applyProtection="1">
      <alignment horizontal="center"/>
    </xf>
    <xf numFmtId="2" fontId="31" fillId="0" borderId="41" xfId="1" applyNumberFormat="1" applyFont="1" applyBorder="1" applyAlignment="1" applyProtection="1">
      <alignment horizontal="center"/>
    </xf>
    <xf numFmtId="2" fontId="31" fillId="0" borderId="29" xfId="1" applyNumberFormat="1" applyFont="1" applyBorder="1" applyAlignment="1" applyProtection="1">
      <alignment horizontal="center"/>
    </xf>
    <xf numFmtId="0" fontId="2" fillId="3" borderId="28" xfId="1" applyFont="1" applyFill="1" applyBorder="1" applyAlignment="1" applyProtection="1">
      <alignment horizontal="center"/>
    </xf>
    <xf numFmtId="0" fontId="2" fillId="3" borderId="41" xfId="1" applyFont="1" applyFill="1" applyBorder="1" applyAlignment="1" applyProtection="1">
      <alignment horizontal="center"/>
    </xf>
    <xf numFmtId="0" fontId="2" fillId="3" borderId="29" xfId="1" applyFont="1" applyFill="1" applyBorder="1" applyAlignment="1" applyProtection="1">
      <alignment horizontal="center"/>
    </xf>
    <xf numFmtId="0" fontId="26" fillId="8" borderId="12" xfId="1" applyFont="1" applyFill="1" applyBorder="1" applyAlignment="1" applyProtection="1">
      <alignment horizontal="center"/>
    </xf>
    <xf numFmtId="0" fontId="26" fillId="8" borderId="13" xfId="1" applyFont="1" applyFill="1" applyBorder="1" applyAlignment="1" applyProtection="1">
      <alignment horizontal="center"/>
    </xf>
    <xf numFmtId="0" fontId="26" fillId="8" borderId="14" xfId="1" applyFont="1" applyFill="1" applyBorder="1" applyAlignment="1" applyProtection="1">
      <alignment horizontal="center"/>
    </xf>
    <xf numFmtId="0" fontId="28" fillId="8" borderId="18" xfId="1" applyFont="1" applyFill="1" applyBorder="1" applyAlignment="1" applyProtection="1">
      <alignment horizontal="center"/>
    </xf>
    <xf numFmtId="0" fontId="28" fillId="8" borderId="51" xfId="1" applyFont="1" applyFill="1" applyBorder="1" applyAlignment="1" applyProtection="1">
      <alignment horizontal="center"/>
    </xf>
    <xf numFmtId="0" fontId="28" fillId="8" borderId="19" xfId="1" applyFont="1" applyFill="1" applyBorder="1" applyAlignment="1" applyProtection="1">
      <alignment horizontal="center"/>
    </xf>
    <xf numFmtId="0" fontId="2" fillId="0" borderId="24" xfId="1" applyFont="1" applyBorder="1" applyAlignment="1" applyProtection="1">
      <alignment horizontal="center"/>
    </xf>
    <xf numFmtId="0" fontId="2" fillId="0" borderId="42" xfId="1" applyFont="1" applyBorder="1" applyAlignment="1" applyProtection="1">
      <alignment horizontal="center"/>
    </xf>
    <xf numFmtId="0" fontId="2" fillId="0" borderId="26" xfId="1" applyFont="1" applyBorder="1" applyAlignment="1" applyProtection="1">
      <alignment horizontal="center"/>
    </xf>
    <xf numFmtId="2" fontId="30" fillId="0" borderId="30" xfId="1" applyNumberFormat="1" applyFont="1" applyBorder="1" applyAlignment="1" applyProtection="1">
      <alignment horizontal="center"/>
    </xf>
    <xf numFmtId="2" fontId="30" fillId="0" borderId="52" xfId="1" applyNumberFormat="1" applyFont="1" applyBorder="1" applyAlignment="1" applyProtection="1">
      <alignment horizontal="center"/>
    </xf>
    <xf numFmtId="2" fontId="30" fillId="0" borderId="43" xfId="1" applyNumberFormat="1" applyFont="1" applyBorder="1" applyAlignment="1" applyProtection="1">
      <alignment horizontal="center"/>
    </xf>
    <xf numFmtId="2" fontId="30" fillId="4" borderId="28" xfId="1" applyNumberFormat="1" applyFont="1" applyFill="1" applyBorder="1" applyAlignment="1" applyProtection="1">
      <alignment horizontal="left"/>
    </xf>
    <xf numFmtId="2" fontId="30" fillId="4" borderId="41" xfId="1" applyNumberFormat="1" applyFont="1" applyFill="1" applyBorder="1" applyAlignment="1" applyProtection="1">
      <alignment horizontal="left"/>
    </xf>
    <xf numFmtId="2" fontId="30" fillId="4" borderId="29" xfId="1" applyNumberFormat="1" applyFont="1" applyFill="1" applyBorder="1" applyAlignment="1" applyProtection="1">
      <alignment horizontal="left"/>
    </xf>
    <xf numFmtId="0" fontId="2" fillId="0" borderId="50" xfId="1" applyFont="1" applyFill="1" applyBorder="1" applyAlignment="1" applyProtection="1">
      <alignment horizontal="center"/>
    </xf>
    <xf numFmtId="0" fontId="2" fillId="0" borderId="54" xfId="1" applyFont="1" applyFill="1" applyBorder="1" applyAlignment="1" applyProtection="1">
      <alignment horizontal="center"/>
    </xf>
    <xf numFmtId="0" fontId="2" fillId="0" borderId="55" xfId="1" applyFont="1" applyFill="1" applyBorder="1" applyAlignment="1" applyProtection="1">
      <alignment horizontal="center"/>
    </xf>
    <xf numFmtId="2" fontId="30" fillId="0" borderId="20" xfId="1" applyNumberFormat="1" applyFont="1" applyFill="1" applyBorder="1" applyAlignment="1" applyProtection="1">
      <alignment horizontal="left"/>
    </xf>
    <xf numFmtId="2" fontId="30" fillId="0" borderId="21" xfId="1" applyNumberFormat="1" applyFont="1" applyFill="1" applyBorder="1" applyAlignment="1" applyProtection="1">
      <alignment horizontal="left"/>
    </xf>
    <xf numFmtId="2" fontId="30" fillId="0" borderId="22" xfId="1" applyNumberFormat="1" applyFont="1" applyFill="1" applyBorder="1" applyAlignment="1" applyProtection="1">
      <alignment horizontal="left"/>
    </xf>
    <xf numFmtId="2" fontId="30" fillId="0" borderId="28" xfId="1" applyNumberFormat="1" applyFont="1" applyBorder="1" applyAlignment="1" applyProtection="1">
      <alignment horizontal="left"/>
    </xf>
    <xf numFmtId="2" fontId="30" fillId="0" borderId="41" xfId="1" applyNumberFormat="1" applyFont="1" applyBorder="1" applyAlignment="1" applyProtection="1">
      <alignment horizontal="left"/>
    </xf>
    <xf numFmtId="2" fontId="30" fillId="0" borderId="29" xfId="1" applyNumberFormat="1" applyFont="1" applyBorder="1" applyAlignment="1" applyProtection="1">
      <alignment horizontal="left"/>
    </xf>
    <xf numFmtId="2" fontId="30" fillId="0" borderId="30" xfId="1" applyNumberFormat="1" applyFont="1" applyBorder="1" applyAlignment="1" applyProtection="1">
      <alignment horizontal="left"/>
    </xf>
    <xf numFmtId="2" fontId="30" fillId="0" borderId="52" xfId="1" applyNumberFormat="1" applyFont="1" applyBorder="1" applyAlignment="1" applyProtection="1">
      <alignment horizontal="left"/>
    </xf>
    <xf numFmtId="2" fontId="30" fillId="0" borderId="43" xfId="1" applyNumberFormat="1" applyFont="1" applyBorder="1" applyAlignment="1" applyProtection="1">
      <alignment horizontal="left"/>
    </xf>
  </cellXfs>
  <cellStyles count="3">
    <cellStyle name="Standard" xfId="0" builtinId="0"/>
    <cellStyle name="Standard_PEHD" xfId="1" xr:uid="{00000000-0005-0000-0000-000001000000}"/>
    <cellStyle name="Standard_Rohrmasse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254000</xdr:colOff>
      <xdr:row>2</xdr:row>
      <xdr:rowOff>152400</xdr:rowOff>
    </xdr:to>
    <xdr:pic>
      <xdr:nvPicPr>
        <xdr:cNvPr id="9" name="Bild 8" descr="VKR%20Log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2333" cy="618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111125</xdr:colOff>
      <xdr:row>1</xdr:row>
      <xdr:rowOff>58208</xdr:rowOff>
    </xdr:from>
    <xdr:to>
      <xdr:col>22</xdr:col>
      <xdr:colOff>36724</xdr:colOff>
      <xdr:row>6</xdr:row>
      <xdr:rowOff>43815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F02441FE-6B79-4316-9107-A4F70B83F2F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8425" y="286808"/>
          <a:ext cx="992399" cy="11286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15876</xdr:colOff>
      <xdr:row>0</xdr:row>
      <xdr:rowOff>0</xdr:rowOff>
    </xdr:from>
    <xdr:to>
      <xdr:col>4</xdr:col>
      <xdr:colOff>1</xdr:colOff>
      <xdr:row>2</xdr:row>
      <xdr:rowOff>152400</xdr:rowOff>
    </xdr:to>
    <xdr:pic>
      <xdr:nvPicPr>
        <xdr:cNvPr id="4" name="Bild 8" descr="VKR%20Logo">
          <a:extLst>
            <a:ext uri="{FF2B5EF4-FFF2-40B4-BE49-F238E27FC236}">
              <a16:creationId xmlns:a16="http://schemas.microsoft.com/office/drawing/2014/main" id="{85C8CB8A-86CB-4AF0-8C22-EC10F843B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6" y="0"/>
          <a:ext cx="1166813" cy="61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315384</xdr:colOff>
      <xdr:row>1</xdr:row>
      <xdr:rowOff>58208</xdr:rowOff>
    </xdr:from>
    <xdr:to>
      <xdr:col>16</xdr:col>
      <xdr:colOff>30300</xdr:colOff>
      <xdr:row>6</xdr:row>
      <xdr:rowOff>43815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9B1048C7-233B-402A-9940-8DB730CA187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2405" y="285750"/>
          <a:ext cx="992853" cy="11233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381000</xdr:colOff>
      <xdr:row>1</xdr:row>
      <xdr:rowOff>60613</xdr:rowOff>
    </xdr:from>
    <xdr:to>
      <xdr:col>33</xdr:col>
      <xdr:colOff>56689</xdr:colOff>
      <xdr:row>6</xdr:row>
      <xdr:rowOff>43815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2043687-468C-43C2-8F0B-CF652AC45C0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4864" y="288636"/>
          <a:ext cx="991870" cy="112331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3</xdr:col>
      <xdr:colOff>413808</xdr:colOff>
      <xdr:row>2</xdr:row>
      <xdr:rowOff>153811</xdr:rowOff>
    </xdr:to>
    <xdr:pic>
      <xdr:nvPicPr>
        <xdr:cNvPr id="4" name="Bild 8" descr="VKR%20Logo">
          <a:extLst>
            <a:ext uri="{FF2B5EF4-FFF2-40B4-BE49-F238E27FC236}">
              <a16:creationId xmlns:a16="http://schemas.microsoft.com/office/drawing/2014/main" id="{4A595335-38C7-40AF-AAD2-1CE4EAFEB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33" y="0"/>
          <a:ext cx="1222375" cy="611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389660</xdr:colOff>
      <xdr:row>1</xdr:row>
      <xdr:rowOff>95249</xdr:rowOff>
    </xdr:from>
    <xdr:to>
      <xdr:col>33</xdr:col>
      <xdr:colOff>65349</xdr:colOff>
      <xdr:row>6</xdr:row>
      <xdr:rowOff>78451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B87231A-BE33-495F-832D-6013BEEB32F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3524" y="323272"/>
          <a:ext cx="991870" cy="112331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3</xdr:col>
      <xdr:colOff>413808</xdr:colOff>
      <xdr:row>2</xdr:row>
      <xdr:rowOff>153811</xdr:rowOff>
    </xdr:to>
    <xdr:pic>
      <xdr:nvPicPr>
        <xdr:cNvPr id="5" name="Bild 8" descr="VKR%20Logo">
          <a:extLst>
            <a:ext uri="{FF2B5EF4-FFF2-40B4-BE49-F238E27FC236}">
              <a16:creationId xmlns:a16="http://schemas.microsoft.com/office/drawing/2014/main" id="{595EE497-8EFF-4F61-94B6-1A9E31C77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33" y="0"/>
          <a:ext cx="1222375" cy="611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383887</xdr:colOff>
      <xdr:row>1</xdr:row>
      <xdr:rowOff>72158</xdr:rowOff>
    </xdr:from>
    <xdr:to>
      <xdr:col>33</xdr:col>
      <xdr:colOff>59576</xdr:colOff>
      <xdr:row>6</xdr:row>
      <xdr:rowOff>55360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B936E4B-E7FA-45CE-8CB5-CC91BF3DD55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7751" y="300181"/>
          <a:ext cx="991870" cy="112331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3</xdr:col>
      <xdr:colOff>413808</xdr:colOff>
      <xdr:row>2</xdr:row>
      <xdr:rowOff>153811</xdr:rowOff>
    </xdr:to>
    <xdr:pic>
      <xdr:nvPicPr>
        <xdr:cNvPr id="4" name="Bild 8" descr="VKR%20Logo">
          <a:extLst>
            <a:ext uri="{FF2B5EF4-FFF2-40B4-BE49-F238E27FC236}">
              <a16:creationId xmlns:a16="http://schemas.microsoft.com/office/drawing/2014/main" id="{EF522390-CCD6-46B3-BECF-8D33E8911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33" y="0"/>
          <a:ext cx="1222375" cy="611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383886</xdr:colOff>
      <xdr:row>1</xdr:row>
      <xdr:rowOff>86591</xdr:rowOff>
    </xdr:from>
    <xdr:to>
      <xdr:col>33</xdr:col>
      <xdr:colOff>59575</xdr:colOff>
      <xdr:row>6</xdr:row>
      <xdr:rowOff>69793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03D7774-DEE9-48E1-B9DA-A6558F39993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7750" y="314614"/>
          <a:ext cx="991870" cy="112331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3</xdr:col>
      <xdr:colOff>413808</xdr:colOff>
      <xdr:row>2</xdr:row>
      <xdr:rowOff>153811</xdr:rowOff>
    </xdr:to>
    <xdr:pic>
      <xdr:nvPicPr>
        <xdr:cNvPr id="4" name="Bild 8" descr="VKR%20Logo">
          <a:extLst>
            <a:ext uri="{FF2B5EF4-FFF2-40B4-BE49-F238E27FC236}">
              <a16:creationId xmlns:a16="http://schemas.microsoft.com/office/drawing/2014/main" id="{5047D914-976F-4F70-A0EA-DF336AC0A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33" y="0"/>
          <a:ext cx="1222375" cy="611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389659</xdr:colOff>
      <xdr:row>1</xdr:row>
      <xdr:rowOff>69272</xdr:rowOff>
    </xdr:from>
    <xdr:to>
      <xdr:col>33</xdr:col>
      <xdr:colOff>65348</xdr:colOff>
      <xdr:row>6</xdr:row>
      <xdr:rowOff>52474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4954DBF-E6FB-4FFA-B5CD-8FB0A122553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0534" y="297872"/>
          <a:ext cx="990139" cy="1126202"/>
        </a:xfrm>
        <a:prstGeom prst="rect">
          <a:avLst/>
        </a:prstGeom>
      </xdr:spPr>
    </xdr:pic>
    <xdr:clientData/>
  </xdr:twoCellAnchor>
  <xdr:twoCellAnchor>
    <xdr:from>
      <xdr:col>11</xdr:col>
      <xdr:colOff>259292</xdr:colOff>
      <xdr:row>10</xdr:row>
      <xdr:rowOff>63500</xdr:rowOff>
    </xdr:from>
    <xdr:to>
      <xdr:col>33</xdr:col>
      <xdr:colOff>50800</xdr:colOff>
      <xdr:row>27</xdr:row>
      <xdr:rowOff>94258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29CBFAB4-785C-4D7C-B2A0-E2FD2359BD8D}"/>
            </a:ext>
          </a:extLst>
        </xdr:cNvPr>
        <xdr:cNvGrpSpPr/>
      </xdr:nvGrpSpPr>
      <xdr:grpSpPr>
        <a:xfrm>
          <a:off x="3908425" y="2006600"/>
          <a:ext cx="7343775" cy="3857691"/>
          <a:chOff x="1656064" y="1412776"/>
          <a:chExt cx="7105100" cy="4258731"/>
        </a:xfrm>
      </xdr:grpSpPr>
      <xdr:grpSp>
        <xdr:nvGrpSpPr>
          <xdr:cNvPr id="5" name="Gruppieren 4">
            <a:extLst>
              <a:ext uri="{FF2B5EF4-FFF2-40B4-BE49-F238E27FC236}">
                <a16:creationId xmlns:a16="http://schemas.microsoft.com/office/drawing/2014/main" id="{7CC5EF4B-1EC3-4894-9AB1-7E34BBD67189}"/>
              </a:ext>
            </a:extLst>
          </xdr:cNvPr>
          <xdr:cNvGrpSpPr>
            <a:grpSpLocks noChangeAspect="1"/>
          </xdr:cNvGrpSpPr>
        </xdr:nvGrpSpPr>
        <xdr:grpSpPr>
          <a:xfrm>
            <a:off x="1656064" y="1473386"/>
            <a:ext cx="3888000" cy="3935022"/>
            <a:chOff x="179512" y="1736241"/>
            <a:chExt cx="3024336" cy="3060912"/>
          </a:xfrm>
        </xdr:grpSpPr>
        <xdr:sp macro="" textlink="">
          <xdr:nvSpPr>
            <xdr:cNvPr id="10" name="Sehne 9">
              <a:extLst>
                <a:ext uri="{FF2B5EF4-FFF2-40B4-BE49-F238E27FC236}">
                  <a16:creationId xmlns:a16="http://schemas.microsoft.com/office/drawing/2014/main" id="{05B0A1F3-93FA-4AB6-98F4-803A8D936672}"/>
                </a:ext>
              </a:extLst>
            </xdr:cNvPr>
            <xdr:cNvSpPr/>
          </xdr:nvSpPr>
          <xdr:spPr bwMode="auto">
            <a:xfrm>
              <a:off x="179519" y="1772816"/>
              <a:ext cx="3024329" cy="3024337"/>
            </a:xfrm>
            <a:prstGeom prst="chord">
              <a:avLst>
                <a:gd name="adj1" fmla="val 20943747"/>
                <a:gd name="adj2" fmla="val 11443000"/>
              </a:avLst>
            </a:prstGeom>
            <a:solidFill>
              <a:srgbClr val="0099FF">
                <a:alpha val="25000"/>
              </a:srgbClr>
            </a:solidFill>
            <a:ln w="12700" cap="flat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de-DE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marL="0" marR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0" lang="de-CH" sz="24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Times New Roman" pitchFamily="18" charset="0"/>
              </a:endParaRPr>
            </a:p>
          </xdr:txBody>
        </xdr:sp>
        <xdr:sp macro="" textlink="">
          <xdr:nvSpPr>
            <xdr:cNvPr id="11" name="Ellipse 10">
              <a:extLst>
                <a:ext uri="{FF2B5EF4-FFF2-40B4-BE49-F238E27FC236}">
                  <a16:creationId xmlns:a16="http://schemas.microsoft.com/office/drawing/2014/main" id="{3E79B9ED-2A9B-4695-8C11-8719A0C77430}"/>
                </a:ext>
              </a:extLst>
            </xdr:cNvPr>
            <xdr:cNvSpPr/>
          </xdr:nvSpPr>
          <xdr:spPr bwMode="auto">
            <a:xfrm>
              <a:off x="179512" y="1772816"/>
              <a:ext cx="3024336" cy="3024336"/>
            </a:xfrm>
            <a:prstGeom prst="ellipse">
              <a:avLst/>
            </a:prstGeom>
            <a:noFill/>
            <a:ln w="38100" cap="flat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de-DE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marL="0" marR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0" lang="de-CH" sz="24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Times New Roman" pitchFamily="18" charset="0"/>
              </a:endParaRPr>
            </a:p>
          </xdr:txBody>
        </xdr:sp>
        <xdr:sp macro="" textlink="">
          <xdr:nvSpPr>
            <xdr:cNvPr id="12" name="Freihandform: Form 11">
              <a:extLst>
                <a:ext uri="{FF2B5EF4-FFF2-40B4-BE49-F238E27FC236}">
                  <a16:creationId xmlns:a16="http://schemas.microsoft.com/office/drawing/2014/main" id="{C204652F-F2A9-4FD8-A088-1480248B7264}"/>
                </a:ext>
              </a:extLst>
            </xdr:cNvPr>
            <xdr:cNvSpPr/>
          </xdr:nvSpPr>
          <xdr:spPr bwMode="auto">
            <a:xfrm>
              <a:off x="319241" y="3100192"/>
              <a:ext cx="818865" cy="59173"/>
            </a:xfrm>
            <a:custGeom>
              <a:avLst/>
              <a:gdLst>
                <a:gd name="connsiteX0" fmla="*/ 0 w 818865"/>
                <a:gd name="connsiteY0" fmla="*/ 59173 h 59173"/>
                <a:gd name="connsiteX1" fmla="*/ 282053 w 818865"/>
                <a:gd name="connsiteY1" fmla="*/ 33 h 59173"/>
                <a:gd name="connsiteX2" fmla="*/ 536812 w 818865"/>
                <a:gd name="connsiteY2" fmla="*/ 50074 h 59173"/>
                <a:gd name="connsiteX3" fmla="*/ 818865 w 818865"/>
                <a:gd name="connsiteY3" fmla="*/ 9131 h 591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18865" h="59173">
                  <a:moveTo>
                    <a:pt x="0" y="59173"/>
                  </a:moveTo>
                  <a:cubicBezTo>
                    <a:pt x="96292" y="30361"/>
                    <a:pt x="192584" y="1549"/>
                    <a:pt x="282053" y="33"/>
                  </a:cubicBezTo>
                  <a:cubicBezTo>
                    <a:pt x="371522" y="-1483"/>
                    <a:pt x="447343" y="48558"/>
                    <a:pt x="536812" y="50074"/>
                  </a:cubicBezTo>
                  <a:cubicBezTo>
                    <a:pt x="626281" y="51590"/>
                    <a:pt x="771856" y="19746"/>
                    <a:pt x="818865" y="9131"/>
                  </a:cubicBezTo>
                </a:path>
              </a:pathLst>
            </a:custGeom>
            <a:noFill/>
            <a:ln w="38100" cap="flat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de-DE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marL="0" marR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0" lang="de-CH" sz="24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Times New Roman" pitchFamily="18" charset="0"/>
              </a:endParaRPr>
            </a:p>
          </xdr:txBody>
        </xdr:sp>
        <xdr:sp macro="" textlink="">
          <xdr:nvSpPr>
            <xdr:cNvPr id="13" name="Freihandform: Form 12">
              <a:extLst>
                <a:ext uri="{FF2B5EF4-FFF2-40B4-BE49-F238E27FC236}">
                  <a16:creationId xmlns:a16="http://schemas.microsoft.com/office/drawing/2014/main" id="{399FB53F-8E7A-4178-B232-B845EDDF609C}"/>
                </a:ext>
              </a:extLst>
            </xdr:cNvPr>
            <xdr:cNvSpPr/>
          </xdr:nvSpPr>
          <xdr:spPr bwMode="auto">
            <a:xfrm>
              <a:off x="855922" y="3259692"/>
              <a:ext cx="818865" cy="59173"/>
            </a:xfrm>
            <a:custGeom>
              <a:avLst/>
              <a:gdLst>
                <a:gd name="connsiteX0" fmla="*/ 0 w 818865"/>
                <a:gd name="connsiteY0" fmla="*/ 59173 h 59173"/>
                <a:gd name="connsiteX1" fmla="*/ 282053 w 818865"/>
                <a:gd name="connsiteY1" fmla="*/ 33 h 59173"/>
                <a:gd name="connsiteX2" fmla="*/ 536812 w 818865"/>
                <a:gd name="connsiteY2" fmla="*/ 50074 h 59173"/>
                <a:gd name="connsiteX3" fmla="*/ 818865 w 818865"/>
                <a:gd name="connsiteY3" fmla="*/ 9131 h 591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18865" h="59173">
                  <a:moveTo>
                    <a:pt x="0" y="59173"/>
                  </a:moveTo>
                  <a:cubicBezTo>
                    <a:pt x="96292" y="30361"/>
                    <a:pt x="192584" y="1549"/>
                    <a:pt x="282053" y="33"/>
                  </a:cubicBezTo>
                  <a:cubicBezTo>
                    <a:pt x="371522" y="-1483"/>
                    <a:pt x="447343" y="48558"/>
                    <a:pt x="536812" y="50074"/>
                  </a:cubicBezTo>
                  <a:cubicBezTo>
                    <a:pt x="626281" y="51590"/>
                    <a:pt x="771856" y="19746"/>
                    <a:pt x="818865" y="9131"/>
                  </a:cubicBezTo>
                </a:path>
              </a:pathLst>
            </a:custGeom>
            <a:noFill/>
            <a:ln w="38100" cap="flat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de-DE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marL="0" marR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0" lang="de-CH" sz="24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Times New Roman" pitchFamily="18" charset="0"/>
              </a:endParaRPr>
            </a:p>
          </xdr:txBody>
        </xdr:sp>
        <xdr:sp macro="" textlink="">
          <xdr:nvSpPr>
            <xdr:cNvPr id="14" name="Freihandform: Form 13">
              <a:extLst>
                <a:ext uri="{FF2B5EF4-FFF2-40B4-BE49-F238E27FC236}">
                  <a16:creationId xmlns:a16="http://schemas.microsoft.com/office/drawing/2014/main" id="{400AC617-D6BB-47C6-9D6D-DE7032E795DE}"/>
                </a:ext>
              </a:extLst>
            </xdr:cNvPr>
            <xdr:cNvSpPr/>
          </xdr:nvSpPr>
          <xdr:spPr bwMode="auto">
            <a:xfrm>
              <a:off x="1979712" y="2527061"/>
              <a:ext cx="818865" cy="59173"/>
            </a:xfrm>
            <a:custGeom>
              <a:avLst/>
              <a:gdLst>
                <a:gd name="connsiteX0" fmla="*/ 0 w 818865"/>
                <a:gd name="connsiteY0" fmla="*/ 59173 h 59173"/>
                <a:gd name="connsiteX1" fmla="*/ 282053 w 818865"/>
                <a:gd name="connsiteY1" fmla="*/ 33 h 59173"/>
                <a:gd name="connsiteX2" fmla="*/ 536812 w 818865"/>
                <a:gd name="connsiteY2" fmla="*/ 50074 h 59173"/>
                <a:gd name="connsiteX3" fmla="*/ 818865 w 818865"/>
                <a:gd name="connsiteY3" fmla="*/ 9131 h 591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18865" h="59173">
                  <a:moveTo>
                    <a:pt x="0" y="59173"/>
                  </a:moveTo>
                  <a:cubicBezTo>
                    <a:pt x="96292" y="30361"/>
                    <a:pt x="192584" y="1549"/>
                    <a:pt x="282053" y="33"/>
                  </a:cubicBezTo>
                  <a:cubicBezTo>
                    <a:pt x="371522" y="-1483"/>
                    <a:pt x="447343" y="48558"/>
                    <a:pt x="536812" y="50074"/>
                  </a:cubicBezTo>
                  <a:cubicBezTo>
                    <a:pt x="626281" y="51590"/>
                    <a:pt x="771856" y="19746"/>
                    <a:pt x="818865" y="9131"/>
                  </a:cubicBezTo>
                </a:path>
              </a:pathLst>
            </a:custGeom>
            <a:noFill/>
            <a:ln w="38100" cap="flat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de-DE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marL="0" marR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0" lang="de-CH" sz="24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Times New Roman" pitchFamily="18" charset="0"/>
              </a:endParaRPr>
            </a:p>
          </xdr:txBody>
        </xdr:sp>
        <xdr:sp macro="" textlink="">
          <xdr:nvSpPr>
            <xdr:cNvPr id="15" name="Freihandform: Form 14">
              <a:extLst>
                <a:ext uri="{FF2B5EF4-FFF2-40B4-BE49-F238E27FC236}">
                  <a16:creationId xmlns:a16="http://schemas.microsoft.com/office/drawing/2014/main" id="{4583558F-5710-4880-A3ED-444452BF0504}"/>
                </a:ext>
              </a:extLst>
            </xdr:cNvPr>
            <xdr:cNvSpPr/>
          </xdr:nvSpPr>
          <xdr:spPr bwMode="auto">
            <a:xfrm>
              <a:off x="1736911" y="2874267"/>
              <a:ext cx="818865" cy="59173"/>
            </a:xfrm>
            <a:custGeom>
              <a:avLst/>
              <a:gdLst>
                <a:gd name="connsiteX0" fmla="*/ 0 w 818865"/>
                <a:gd name="connsiteY0" fmla="*/ 59173 h 59173"/>
                <a:gd name="connsiteX1" fmla="*/ 282053 w 818865"/>
                <a:gd name="connsiteY1" fmla="*/ 33 h 59173"/>
                <a:gd name="connsiteX2" fmla="*/ 536812 w 818865"/>
                <a:gd name="connsiteY2" fmla="*/ 50074 h 59173"/>
                <a:gd name="connsiteX3" fmla="*/ 818865 w 818865"/>
                <a:gd name="connsiteY3" fmla="*/ 9131 h 591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18865" h="59173">
                  <a:moveTo>
                    <a:pt x="0" y="59173"/>
                  </a:moveTo>
                  <a:cubicBezTo>
                    <a:pt x="96292" y="30361"/>
                    <a:pt x="192584" y="1549"/>
                    <a:pt x="282053" y="33"/>
                  </a:cubicBezTo>
                  <a:cubicBezTo>
                    <a:pt x="371522" y="-1483"/>
                    <a:pt x="447343" y="48558"/>
                    <a:pt x="536812" y="50074"/>
                  </a:cubicBezTo>
                  <a:cubicBezTo>
                    <a:pt x="626281" y="51590"/>
                    <a:pt x="771856" y="19746"/>
                    <a:pt x="818865" y="9131"/>
                  </a:cubicBezTo>
                </a:path>
              </a:pathLst>
            </a:custGeom>
            <a:noFill/>
            <a:ln w="38100" cap="flat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de-DE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marL="0" marR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0" lang="de-CH" sz="24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Times New Roman" pitchFamily="18" charset="0"/>
              </a:endParaRPr>
            </a:p>
          </xdr:txBody>
        </xdr:sp>
        <xdr:sp macro="" textlink="">
          <xdr:nvSpPr>
            <xdr:cNvPr id="16" name="Freihandform: Form 15">
              <a:extLst>
                <a:ext uri="{FF2B5EF4-FFF2-40B4-BE49-F238E27FC236}">
                  <a16:creationId xmlns:a16="http://schemas.microsoft.com/office/drawing/2014/main" id="{74259B7C-F0A1-4C65-B534-7CAFB86A1A68}"/>
                </a:ext>
              </a:extLst>
            </xdr:cNvPr>
            <xdr:cNvSpPr/>
          </xdr:nvSpPr>
          <xdr:spPr bwMode="auto">
            <a:xfrm>
              <a:off x="363653" y="3427632"/>
              <a:ext cx="818865" cy="59173"/>
            </a:xfrm>
            <a:custGeom>
              <a:avLst/>
              <a:gdLst>
                <a:gd name="connsiteX0" fmla="*/ 0 w 818865"/>
                <a:gd name="connsiteY0" fmla="*/ 59173 h 59173"/>
                <a:gd name="connsiteX1" fmla="*/ 282053 w 818865"/>
                <a:gd name="connsiteY1" fmla="*/ 33 h 59173"/>
                <a:gd name="connsiteX2" fmla="*/ 536812 w 818865"/>
                <a:gd name="connsiteY2" fmla="*/ 50074 h 59173"/>
                <a:gd name="connsiteX3" fmla="*/ 818865 w 818865"/>
                <a:gd name="connsiteY3" fmla="*/ 9131 h 591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18865" h="59173">
                  <a:moveTo>
                    <a:pt x="0" y="59173"/>
                  </a:moveTo>
                  <a:cubicBezTo>
                    <a:pt x="96292" y="30361"/>
                    <a:pt x="192584" y="1549"/>
                    <a:pt x="282053" y="33"/>
                  </a:cubicBezTo>
                  <a:cubicBezTo>
                    <a:pt x="371522" y="-1483"/>
                    <a:pt x="447343" y="48558"/>
                    <a:pt x="536812" y="50074"/>
                  </a:cubicBezTo>
                  <a:cubicBezTo>
                    <a:pt x="626281" y="51590"/>
                    <a:pt x="771856" y="19746"/>
                    <a:pt x="818865" y="9131"/>
                  </a:cubicBezTo>
                </a:path>
              </a:pathLst>
            </a:custGeom>
            <a:noFill/>
            <a:ln w="38100" cap="flat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de-DE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marL="0" marR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0" lang="de-CH" sz="24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Times New Roman" pitchFamily="18" charset="0"/>
              </a:endParaRPr>
            </a:p>
          </xdr:txBody>
        </xdr:sp>
        <xdr:sp macro="" textlink="">
          <xdr:nvSpPr>
            <xdr:cNvPr id="17" name="Textfeld 9">
              <a:extLst>
                <a:ext uri="{FF2B5EF4-FFF2-40B4-BE49-F238E27FC236}">
                  <a16:creationId xmlns:a16="http://schemas.microsoft.com/office/drawing/2014/main" id="{C4B65BEC-90D5-49D2-9F91-6D384CF74B35}"/>
                </a:ext>
              </a:extLst>
            </xdr:cNvPr>
            <xdr:cNvSpPr txBox="1"/>
          </xdr:nvSpPr>
          <xdr:spPr>
            <a:xfrm rot="16200000">
              <a:off x="888526" y="2201716"/>
              <a:ext cx="1242181" cy="31123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de-DE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r>
                <a:rPr lang="de-CH" sz="2000">
                  <a:latin typeface="+mn-lt"/>
                </a:rPr>
                <a:t>Füllgrad h/d</a:t>
              </a:r>
              <a:r>
                <a:rPr lang="de-CH" sz="2000" baseline="-25000">
                  <a:latin typeface="+mn-lt"/>
                </a:rPr>
                <a:t>i</a:t>
              </a:r>
            </a:p>
          </xdr:txBody>
        </xdr:sp>
      </xdr:grpSp>
      <xdr:pic>
        <xdr:nvPicPr>
          <xdr:cNvPr id="6" name="Grafik 5">
            <a:extLst>
              <a:ext uri="{FF2B5EF4-FFF2-40B4-BE49-F238E27FC236}">
                <a16:creationId xmlns:a16="http://schemas.microsoft.com/office/drawing/2014/main" id="{2C9305A3-C4F4-4F93-A88D-71365036D0F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sharpenSoften amount="100000"/>
                    </a14:imgEffect>
                    <a14:imgEffect>
                      <a14:brightnessContrast bright="34000" contrast="30000"/>
                    </a14:imgEffect>
                  </a14:imgLayer>
                </a14:imgProps>
              </a:ext>
            </a:extLst>
          </a:blip>
          <a:srcRect l="27455" r="1828" b="1092"/>
          <a:stretch/>
        </xdr:blipFill>
        <xdr:spPr>
          <a:xfrm>
            <a:off x="3592986" y="1412776"/>
            <a:ext cx="5168178" cy="4258731"/>
          </a:xfrm>
          <a:prstGeom prst="rect">
            <a:avLst/>
          </a:prstGeom>
        </xdr:spPr>
      </xdr:pic>
      <xdr:sp macro="" textlink="">
        <xdr:nvSpPr>
          <xdr:cNvPr id="7" name="Rechteck 6">
            <a:extLst>
              <a:ext uri="{FF2B5EF4-FFF2-40B4-BE49-F238E27FC236}">
                <a16:creationId xmlns:a16="http://schemas.microsoft.com/office/drawing/2014/main" id="{C2C56E47-9491-4DE1-8228-CC01FFBC2052}"/>
              </a:ext>
            </a:extLst>
          </xdr:cNvPr>
          <xdr:cNvSpPr/>
        </xdr:nvSpPr>
        <xdr:spPr>
          <a:xfrm>
            <a:off x="3672288" y="1614773"/>
            <a:ext cx="4608511" cy="468000"/>
          </a:xfrm>
          <a:prstGeom prst="rect">
            <a:avLst/>
          </a:prstGeom>
          <a:solidFill>
            <a:schemeClr val="bg1"/>
          </a:solidFill>
        </xdr:spPr>
        <xdr:txBody>
          <a:bodyPr wrap="square" anchor="ctr">
            <a:spAutoFit/>
          </a:bodyPr>
          <a:lstStyle>
            <a:defPPr>
              <a:defRPr lang="de-DE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de-CH" sz="1400">
                <a:latin typeface="+mn-lt"/>
              </a:rPr>
              <a:t>Max. zulässiger Teilfüllungsgrad = 0.85</a:t>
            </a:r>
          </a:p>
        </xdr:txBody>
      </xdr:sp>
      <xdr:cxnSp macro="">
        <xdr:nvCxnSpPr>
          <xdr:cNvPr id="8" name="Gerade Verbindung mit Pfeil 7">
            <a:extLst>
              <a:ext uri="{FF2B5EF4-FFF2-40B4-BE49-F238E27FC236}">
                <a16:creationId xmlns:a16="http://schemas.microsoft.com/office/drawing/2014/main" id="{E196B178-70E6-4D73-B579-1069200305AC}"/>
              </a:ext>
            </a:extLst>
          </xdr:cNvPr>
          <xdr:cNvCxnSpPr>
            <a:cxnSpLocks/>
          </xdr:cNvCxnSpPr>
        </xdr:nvCxnSpPr>
        <xdr:spPr bwMode="auto">
          <a:xfrm flipV="1">
            <a:off x="3600063" y="1520401"/>
            <a:ext cx="9895" cy="3865686"/>
          </a:xfrm>
          <a:prstGeom prst="straightConnector1">
            <a:avLst/>
          </a:prstGeom>
          <a:solidFill>
            <a:schemeClr val="accent1"/>
          </a:solidFill>
          <a:ln w="44450" cap="flat" cmpd="sng" algn="ctr">
            <a:solidFill>
              <a:schemeClr val="tx1"/>
            </a:solidFill>
            <a:prstDash val="solid"/>
            <a:round/>
            <a:headEnd type="none" w="med" len="med"/>
            <a:tailEnd type="triangle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cxnSp>
      <xdr:cxnSp macro="">
        <xdr:nvCxnSpPr>
          <xdr:cNvPr id="9" name="Gerade Verbindung mit Pfeil 8">
            <a:extLst>
              <a:ext uri="{FF2B5EF4-FFF2-40B4-BE49-F238E27FC236}">
                <a16:creationId xmlns:a16="http://schemas.microsoft.com/office/drawing/2014/main" id="{97EDA09E-654F-426F-AE6B-6D4A9EE300A2}"/>
              </a:ext>
            </a:extLst>
          </xdr:cNvPr>
          <xdr:cNvCxnSpPr>
            <a:cxnSpLocks/>
          </xdr:cNvCxnSpPr>
        </xdr:nvCxnSpPr>
        <xdr:spPr bwMode="auto">
          <a:xfrm>
            <a:off x="3608276" y="2120547"/>
            <a:ext cx="4708140" cy="0"/>
          </a:xfrm>
          <a:prstGeom prst="straightConnector1">
            <a:avLst/>
          </a:prstGeom>
          <a:solidFill>
            <a:schemeClr val="accent1"/>
          </a:solidFill>
          <a:ln w="44450" cap="flat" cmpd="sng" algn="ctr">
            <a:solidFill>
              <a:schemeClr val="tx1"/>
            </a:solidFill>
            <a:prstDash val="dash"/>
            <a:round/>
            <a:headEnd type="none" w="med" len="med"/>
            <a:tailEnd type="none" w="lg" len="lg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413808</xdr:colOff>
      <xdr:row>2</xdr:row>
      <xdr:rowOff>153811</xdr:rowOff>
    </xdr:to>
    <xdr:pic>
      <xdr:nvPicPr>
        <xdr:cNvPr id="18" name="Bild 8" descr="VKR%20Logo">
          <a:extLst>
            <a:ext uri="{FF2B5EF4-FFF2-40B4-BE49-F238E27FC236}">
              <a16:creationId xmlns:a16="http://schemas.microsoft.com/office/drawing/2014/main" id="{E01EC533-1EC2-40B9-8C39-83D07F8AE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33" y="0"/>
          <a:ext cx="1222375" cy="611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389659</xdr:colOff>
      <xdr:row>1</xdr:row>
      <xdr:rowOff>69272</xdr:rowOff>
    </xdr:from>
    <xdr:to>
      <xdr:col>33</xdr:col>
      <xdr:colOff>65348</xdr:colOff>
      <xdr:row>6</xdr:row>
      <xdr:rowOff>52474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F2A70F7-9DFC-4E21-8C88-4D97F28D3EF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6392" y="297872"/>
          <a:ext cx="1030356" cy="112620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4</xdr:col>
      <xdr:colOff>77258</xdr:colOff>
      <xdr:row>2</xdr:row>
      <xdr:rowOff>152400</xdr:rowOff>
    </xdr:to>
    <xdr:pic>
      <xdr:nvPicPr>
        <xdr:cNvPr id="3" name="Bild 8" descr="VKR%20Logo">
          <a:extLst>
            <a:ext uri="{FF2B5EF4-FFF2-40B4-BE49-F238E27FC236}">
              <a16:creationId xmlns:a16="http://schemas.microsoft.com/office/drawing/2014/main" id="{507E34F4-DA03-4FD8-8037-18E0A7D07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33" y="0"/>
          <a:ext cx="1372658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499984740745262"/>
    <pageSetUpPr fitToPage="1"/>
  </sheetPr>
  <dimension ref="A1:X29"/>
  <sheetViews>
    <sheetView showGridLines="0" zoomScaleNormal="100" zoomScalePageLayoutView="120" workbookViewId="0">
      <selection activeCell="G24" sqref="G24"/>
    </sheetView>
  </sheetViews>
  <sheetFormatPr baseColWidth="10" defaultRowHeight="12.7"/>
  <cols>
    <col min="1" max="1" width="1.29296875" customWidth="1"/>
    <col min="2" max="2" width="4.29296875" customWidth="1"/>
    <col min="3" max="4" width="8.17578125" customWidth="1"/>
    <col min="5" max="5" width="4.46875" customWidth="1"/>
    <col min="6" max="8" width="8.17578125" customWidth="1"/>
    <col min="9" max="9" width="4.46875" customWidth="1"/>
    <col min="10" max="12" width="7.8203125" customWidth="1"/>
    <col min="13" max="13" width="4.46875" customWidth="1"/>
    <col min="14" max="16" width="7.8203125" customWidth="1"/>
    <col min="17" max="17" width="4.46875" customWidth="1"/>
    <col min="18" max="20" width="7.8203125" customWidth="1"/>
    <col min="21" max="21" width="3.1171875" customWidth="1"/>
    <col min="22" max="22" width="4.29296875" customWidth="1"/>
    <col min="23" max="23" width="1" customWidth="1"/>
  </cols>
  <sheetData>
    <row r="1" spans="1:24" s="3" customFormat="1" ht="18" customHeight="1">
      <c r="A1" s="1"/>
      <c r="B1" s="2"/>
      <c r="C1" s="2"/>
      <c r="D1" s="2"/>
      <c r="E1" s="2"/>
      <c r="F1" s="220" t="s">
        <v>28</v>
      </c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163"/>
      <c r="U1" s="81"/>
      <c r="V1" s="69" t="s">
        <v>88</v>
      </c>
      <c r="W1" s="68"/>
    </row>
    <row r="2" spans="1:24" s="3" customFormat="1" ht="18" customHeight="1">
      <c r="A2" s="4"/>
      <c r="B2" s="5"/>
      <c r="C2" s="5"/>
      <c r="D2" s="5"/>
      <c r="E2" s="5"/>
      <c r="F2" s="219" t="s">
        <v>54</v>
      </c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164"/>
      <c r="W2" s="62"/>
    </row>
    <row r="3" spans="1:24" s="3" customFormat="1" ht="18" customHeight="1">
      <c r="A3" s="4"/>
      <c r="B3" s="5"/>
      <c r="C3" s="5"/>
      <c r="D3" s="5"/>
      <c r="E3" s="5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164"/>
      <c r="W3" s="62"/>
    </row>
    <row r="4" spans="1:24" s="3" customFormat="1" ht="18" customHeight="1">
      <c r="A4" s="4"/>
      <c r="B4" s="5"/>
      <c r="C4" s="5"/>
      <c r="D4" s="5"/>
      <c r="E4" s="5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164"/>
      <c r="W4" s="62"/>
    </row>
    <row r="5" spans="1:24" s="3" customFormat="1" ht="18" customHeight="1">
      <c r="A5" s="4"/>
      <c r="B5" s="8" t="s">
        <v>11</v>
      </c>
      <c r="C5" s="8"/>
      <c r="D5" s="8"/>
      <c r="E5" s="8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164"/>
      <c r="W5" s="7"/>
    </row>
    <row r="6" spans="1:24" s="3" customFormat="1" ht="18" customHeight="1">
      <c r="A6" s="4"/>
      <c r="B6" s="10" t="s">
        <v>12</v>
      </c>
      <c r="C6" s="10"/>
      <c r="D6" s="10"/>
      <c r="E6" s="10"/>
      <c r="F6" s="10"/>
      <c r="G6" s="10"/>
      <c r="H6" s="10"/>
      <c r="I6" s="10"/>
      <c r="J6" s="10"/>
      <c r="K6" s="10"/>
      <c r="L6" s="9"/>
      <c r="M6" s="9"/>
      <c r="N6" s="9"/>
      <c r="O6" s="9"/>
      <c r="P6" s="9"/>
      <c r="Q6" s="9"/>
      <c r="R6" s="9"/>
      <c r="S6" s="9"/>
      <c r="T6" s="9"/>
      <c r="W6" s="7"/>
    </row>
    <row r="7" spans="1:24" s="3" customFormat="1" ht="8.2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  <c r="M7" s="14"/>
      <c r="N7" s="14"/>
      <c r="O7" s="14"/>
      <c r="P7" s="14"/>
      <c r="Q7" s="14"/>
      <c r="R7" s="14"/>
      <c r="S7" s="14"/>
      <c r="T7" s="14"/>
      <c r="U7" s="12"/>
      <c r="V7" s="12"/>
      <c r="W7" s="63"/>
    </row>
    <row r="8" spans="1:24" s="3" customFormat="1" ht="9" customHeight="1"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/>
    </row>
    <row r="9" spans="1:24" ht="15.35">
      <c r="A9" s="15"/>
      <c r="B9" s="215" t="s">
        <v>13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132"/>
      <c r="V9" s="132"/>
      <c r="W9" s="16"/>
    </row>
    <row r="10" spans="1:24" ht="12.75" customHeight="1">
      <c r="K10" s="6"/>
      <c r="L10" s="17"/>
      <c r="M10" s="18"/>
      <c r="N10" s="18"/>
      <c r="O10" s="18"/>
      <c r="P10" s="18"/>
      <c r="Q10" s="18"/>
      <c r="R10" s="18"/>
      <c r="S10" s="18"/>
      <c r="T10" s="18"/>
      <c r="U10" s="131"/>
      <c r="V10" s="131"/>
      <c r="W10" s="18"/>
    </row>
    <row r="11" spans="1:24" ht="16.5" customHeight="1" thickBot="1">
      <c r="A11" s="19"/>
      <c r="B11" s="170" t="s">
        <v>59</v>
      </c>
      <c r="C11" s="20"/>
      <c r="D11" s="20"/>
      <c r="E11" s="20"/>
      <c r="F11" s="20"/>
      <c r="G11" s="171" t="s">
        <v>38</v>
      </c>
      <c r="H11" s="20"/>
      <c r="I11" s="21"/>
      <c r="J11" s="21"/>
      <c r="K11" s="172" t="s">
        <v>39</v>
      </c>
      <c r="L11" s="21"/>
      <c r="M11" s="22"/>
      <c r="N11" s="22"/>
      <c r="O11" s="173" t="s">
        <v>40</v>
      </c>
      <c r="P11" s="22"/>
      <c r="Q11" s="22"/>
      <c r="R11" s="22"/>
      <c r="S11" s="174" t="s">
        <v>41</v>
      </c>
      <c r="T11" s="22"/>
      <c r="W11" s="23"/>
    </row>
    <row r="12" spans="1:24" ht="13.5" hidden="1" customHeight="1" thickBot="1">
      <c r="A12" s="24"/>
      <c r="B12" s="25">
        <v>1</v>
      </c>
      <c r="C12" s="25"/>
      <c r="D12" s="25"/>
      <c r="E12" s="25"/>
      <c r="F12" s="25"/>
      <c r="G12" s="25"/>
      <c r="H12" s="25"/>
      <c r="I12" s="6"/>
      <c r="J12" s="6"/>
      <c r="K12" s="6"/>
      <c r="L12" s="6"/>
      <c r="M12" s="25">
        <v>2</v>
      </c>
      <c r="N12" s="25">
        <v>5</v>
      </c>
      <c r="O12" s="25">
        <v>6</v>
      </c>
      <c r="P12" s="25">
        <v>7</v>
      </c>
      <c r="Q12" s="25">
        <v>8</v>
      </c>
      <c r="R12" s="25">
        <v>9</v>
      </c>
      <c r="S12" s="25">
        <v>10</v>
      </c>
      <c r="T12" s="25">
        <v>11</v>
      </c>
      <c r="U12" s="26"/>
    </row>
    <row r="13" spans="1:24" ht="18" customHeight="1" thickBot="1">
      <c r="A13" s="24"/>
      <c r="B13" s="190" t="s">
        <v>0</v>
      </c>
      <c r="C13" s="191"/>
      <c r="D13" s="192"/>
      <c r="E13" s="6"/>
      <c r="F13" s="196" t="s">
        <v>15</v>
      </c>
      <c r="G13" s="197"/>
      <c r="H13" s="198"/>
      <c r="I13" s="6"/>
      <c r="J13" s="216" t="s">
        <v>16</v>
      </c>
      <c r="K13" s="217"/>
      <c r="L13" s="218"/>
      <c r="M13" s="95"/>
      <c r="N13" s="196" t="s">
        <v>18</v>
      </c>
      <c r="O13" s="197"/>
      <c r="P13" s="198"/>
      <c r="Q13" s="6"/>
      <c r="R13" s="196" t="s">
        <v>17</v>
      </c>
      <c r="S13" s="197"/>
      <c r="T13" s="198"/>
      <c r="U13" s="6"/>
      <c r="V13" s="6"/>
      <c r="W13" s="26"/>
      <c r="X13" s="6"/>
    </row>
    <row r="14" spans="1:24" ht="19.5" customHeight="1" thickBot="1">
      <c r="A14" s="24"/>
      <c r="B14" s="193" t="s">
        <v>3</v>
      </c>
      <c r="C14" s="194" t="s">
        <v>4</v>
      </c>
      <c r="D14" s="195" t="s">
        <v>5</v>
      </c>
      <c r="E14" s="89"/>
      <c r="F14" s="199" t="s">
        <v>6</v>
      </c>
      <c r="G14" s="200" t="s">
        <v>7</v>
      </c>
      <c r="H14" s="201" t="s">
        <v>8</v>
      </c>
      <c r="I14" s="6"/>
      <c r="J14" s="27" t="s">
        <v>6</v>
      </c>
      <c r="K14" s="28" t="s">
        <v>7</v>
      </c>
      <c r="L14" s="29" t="s">
        <v>8</v>
      </c>
      <c r="M14" s="96"/>
      <c r="N14" s="199" t="s">
        <v>6</v>
      </c>
      <c r="O14" s="200" t="s">
        <v>7</v>
      </c>
      <c r="P14" s="201" t="s">
        <v>8</v>
      </c>
      <c r="Q14" s="6"/>
      <c r="R14" s="199" t="s">
        <v>6</v>
      </c>
      <c r="S14" s="200" t="s">
        <v>7</v>
      </c>
      <c r="T14" s="201" t="s">
        <v>8</v>
      </c>
      <c r="U14" s="6"/>
      <c r="V14" s="202" t="s">
        <v>3</v>
      </c>
      <c r="W14" s="26"/>
      <c r="X14" s="6"/>
    </row>
    <row r="15" spans="1:24" ht="19.5" customHeight="1">
      <c r="A15" s="24"/>
      <c r="B15" s="57">
        <v>110</v>
      </c>
      <c r="C15" s="44">
        <f t="shared" ref="C15:C27" si="0">B15</f>
        <v>110</v>
      </c>
      <c r="D15" s="45">
        <v>111</v>
      </c>
      <c r="E15" s="90"/>
      <c r="F15" s="91" t="s">
        <v>9</v>
      </c>
      <c r="G15" s="91" t="s">
        <v>9</v>
      </c>
      <c r="H15" s="92" t="s">
        <v>9</v>
      </c>
      <c r="I15" s="6"/>
      <c r="J15" s="46">
        <v>4.2</v>
      </c>
      <c r="K15" s="47">
        <v>4.9000000000000004</v>
      </c>
      <c r="L15" s="49">
        <v>1.45</v>
      </c>
      <c r="M15" s="96"/>
      <c r="N15" s="46">
        <v>5.3</v>
      </c>
      <c r="O15" s="47">
        <v>6.1</v>
      </c>
      <c r="P15" s="49">
        <v>1.79</v>
      </c>
      <c r="Q15" s="31"/>
      <c r="R15" s="46">
        <v>6.6</v>
      </c>
      <c r="S15" s="47">
        <v>7.5</v>
      </c>
      <c r="T15" s="49">
        <v>2.19</v>
      </c>
      <c r="U15" s="31"/>
      <c r="V15" s="48">
        <v>110</v>
      </c>
      <c r="W15" s="58"/>
      <c r="X15" s="59"/>
    </row>
    <row r="16" spans="1:24" ht="19.5" customHeight="1">
      <c r="A16" s="24"/>
      <c r="B16" s="55">
        <v>125</v>
      </c>
      <c r="C16" s="33">
        <f t="shared" si="0"/>
        <v>125</v>
      </c>
      <c r="D16" s="34">
        <v>126.2</v>
      </c>
      <c r="E16" s="105"/>
      <c r="F16" s="93" t="s">
        <v>9</v>
      </c>
      <c r="G16" s="93" t="s">
        <v>9</v>
      </c>
      <c r="H16" s="94" t="s">
        <v>9</v>
      </c>
      <c r="I16" s="6"/>
      <c r="J16" s="37">
        <v>4.8</v>
      </c>
      <c r="K16" s="36">
        <v>5.5</v>
      </c>
      <c r="L16" s="50">
        <v>1.86</v>
      </c>
      <c r="M16" s="96"/>
      <c r="N16" s="37">
        <v>6</v>
      </c>
      <c r="O16" s="36">
        <v>6.9</v>
      </c>
      <c r="P16" s="50">
        <v>2.29</v>
      </c>
      <c r="Q16" s="31"/>
      <c r="R16" s="37">
        <v>7.4</v>
      </c>
      <c r="S16" s="36">
        <v>8.4</v>
      </c>
      <c r="T16" s="50">
        <v>2.79</v>
      </c>
      <c r="U16" s="31"/>
      <c r="V16" s="39">
        <v>125</v>
      </c>
      <c r="W16" s="58"/>
      <c r="X16" s="59"/>
    </row>
    <row r="17" spans="1:24" s="104" customFormat="1" ht="19.5" customHeight="1">
      <c r="A17" s="97"/>
      <c r="B17" s="56">
        <v>160</v>
      </c>
      <c r="C17" s="40">
        <f t="shared" si="0"/>
        <v>160</v>
      </c>
      <c r="D17" s="98">
        <v>161.5</v>
      </c>
      <c r="E17" s="99"/>
      <c r="F17" s="100" t="s">
        <v>9</v>
      </c>
      <c r="G17" s="100" t="s">
        <v>9</v>
      </c>
      <c r="H17" s="101" t="s">
        <v>9</v>
      </c>
      <c r="I17" s="31"/>
      <c r="J17" s="70">
        <v>6.2</v>
      </c>
      <c r="K17" s="42">
        <v>7.1</v>
      </c>
      <c r="L17" s="102">
        <v>3.08</v>
      </c>
      <c r="M17" s="96"/>
      <c r="N17" s="70">
        <v>7.7</v>
      </c>
      <c r="O17" s="42">
        <v>8.6999999999999993</v>
      </c>
      <c r="P17" s="102">
        <v>3.75</v>
      </c>
      <c r="Q17" s="31"/>
      <c r="R17" s="70">
        <v>9.5</v>
      </c>
      <c r="S17" s="42">
        <v>10.7</v>
      </c>
      <c r="T17" s="102">
        <v>4.57</v>
      </c>
      <c r="U17" s="31"/>
      <c r="V17" s="43">
        <v>160</v>
      </c>
      <c r="W17" s="103"/>
      <c r="X17" s="77"/>
    </row>
    <row r="18" spans="1:24" ht="19.5" customHeight="1" thickBot="1">
      <c r="A18" s="24"/>
      <c r="B18" s="55">
        <v>200</v>
      </c>
      <c r="C18" s="33">
        <f t="shared" si="0"/>
        <v>200</v>
      </c>
      <c r="D18" s="34">
        <v>201.8</v>
      </c>
      <c r="E18" s="105"/>
      <c r="F18" s="93" t="s">
        <v>9</v>
      </c>
      <c r="G18" s="93" t="s">
        <v>9</v>
      </c>
      <c r="H18" s="94" t="s">
        <v>9</v>
      </c>
      <c r="I18" s="6"/>
      <c r="J18" s="37">
        <v>7.7</v>
      </c>
      <c r="K18" s="36">
        <v>8.6999999999999993</v>
      </c>
      <c r="L18" s="50">
        <v>4.74</v>
      </c>
      <c r="M18" s="96"/>
      <c r="N18" s="37">
        <v>9.6</v>
      </c>
      <c r="O18" s="36">
        <v>10.8</v>
      </c>
      <c r="P18" s="50">
        <v>5.84</v>
      </c>
      <c r="Q18" s="31"/>
      <c r="R18" s="37">
        <v>11.9</v>
      </c>
      <c r="S18" s="36">
        <v>13.3</v>
      </c>
      <c r="T18" s="50">
        <v>7.12</v>
      </c>
      <c r="U18" s="31"/>
      <c r="V18" s="39">
        <v>200</v>
      </c>
      <c r="W18" s="58"/>
      <c r="X18" s="59"/>
    </row>
    <row r="19" spans="1:24" s="104" customFormat="1" ht="19.5" customHeight="1">
      <c r="A19" s="97"/>
      <c r="B19" s="56">
        <v>250</v>
      </c>
      <c r="C19" s="40">
        <f t="shared" si="0"/>
        <v>250</v>
      </c>
      <c r="D19" s="41">
        <v>252.3</v>
      </c>
      <c r="E19" s="105"/>
      <c r="F19" s="30">
        <v>7.7</v>
      </c>
      <c r="G19" s="32">
        <v>8.6999999999999993</v>
      </c>
      <c r="H19" s="106">
        <v>5.98</v>
      </c>
      <c r="I19" s="31"/>
      <c r="J19" s="70">
        <v>9.6</v>
      </c>
      <c r="K19" s="42">
        <v>10.8</v>
      </c>
      <c r="L19" s="102">
        <v>7.38</v>
      </c>
      <c r="M19" s="96"/>
      <c r="N19" s="70">
        <v>11.9</v>
      </c>
      <c r="O19" s="42">
        <v>13.3</v>
      </c>
      <c r="P19" s="102">
        <v>9.02</v>
      </c>
      <c r="Q19" s="31"/>
      <c r="R19" s="70">
        <v>14.8</v>
      </c>
      <c r="S19" s="42">
        <v>16.5</v>
      </c>
      <c r="T19" s="102">
        <v>11.1</v>
      </c>
      <c r="U19" s="31"/>
      <c r="V19" s="43">
        <v>250</v>
      </c>
      <c r="W19" s="103"/>
      <c r="X19" s="77"/>
    </row>
    <row r="20" spans="1:24" ht="19.5" customHeight="1">
      <c r="A20" s="24"/>
      <c r="B20" s="55">
        <v>315</v>
      </c>
      <c r="C20" s="33">
        <f t="shared" si="0"/>
        <v>315</v>
      </c>
      <c r="D20" s="34">
        <v>317.89999999999998</v>
      </c>
      <c r="E20" s="105"/>
      <c r="F20" s="37">
        <v>9.6999999999999993</v>
      </c>
      <c r="G20" s="36">
        <v>10.9</v>
      </c>
      <c r="H20" s="50">
        <v>9.4700000000000006</v>
      </c>
      <c r="I20" s="6"/>
      <c r="J20" s="37">
        <v>12.1</v>
      </c>
      <c r="K20" s="36">
        <v>13.6</v>
      </c>
      <c r="L20" s="50">
        <v>11.7</v>
      </c>
      <c r="M20" s="96"/>
      <c r="N20" s="37">
        <v>15</v>
      </c>
      <c r="O20" s="36">
        <v>16.8</v>
      </c>
      <c r="P20" s="50">
        <v>14.3</v>
      </c>
      <c r="Q20" s="31"/>
      <c r="R20" s="37">
        <v>18.7</v>
      </c>
      <c r="S20" s="36">
        <v>21.7</v>
      </c>
      <c r="T20" s="50">
        <v>17.600000000000001</v>
      </c>
      <c r="U20" s="31"/>
      <c r="V20" s="39">
        <v>315</v>
      </c>
      <c r="W20" s="58"/>
      <c r="X20" s="59"/>
    </row>
    <row r="21" spans="1:24" ht="19.5" customHeight="1">
      <c r="A21" s="24"/>
      <c r="B21" s="57">
        <v>355</v>
      </c>
      <c r="C21" s="44">
        <f t="shared" si="0"/>
        <v>355</v>
      </c>
      <c r="D21" s="45">
        <v>358.2</v>
      </c>
      <c r="E21" s="90"/>
      <c r="F21" s="46">
        <v>10.9</v>
      </c>
      <c r="G21" s="47">
        <v>12.2</v>
      </c>
      <c r="H21" s="49">
        <v>12</v>
      </c>
      <c r="I21" s="6"/>
      <c r="J21" s="46">
        <v>13.6</v>
      </c>
      <c r="K21" s="47">
        <v>15.2</v>
      </c>
      <c r="L21" s="49">
        <v>14.8</v>
      </c>
      <c r="M21" s="96"/>
      <c r="N21" s="46">
        <v>16.899999999999999</v>
      </c>
      <c r="O21" s="47">
        <v>19.7</v>
      </c>
      <c r="P21" s="49">
        <v>18.2</v>
      </c>
      <c r="Q21" s="31"/>
      <c r="R21" s="46">
        <v>21.1</v>
      </c>
      <c r="S21" s="47">
        <v>24.5</v>
      </c>
      <c r="T21" s="49">
        <v>22.4</v>
      </c>
      <c r="U21" s="31"/>
      <c r="V21" s="48">
        <v>355</v>
      </c>
      <c r="W21" s="58"/>
      <c r="X21" s="59"/>
    </row>
    <row r="22" spans="1:24" ht="19.5" customHeight="1">
      <c r="A22" s="24"/>
      <c r="B22" s="55">
        <v>400</v>
      </c>
      <c r="C22" s="33">
        <f t="shared" si="0"/>
        <v>400</v>
      </c>
      <c r="D22" s="34">
        <v>403.6</v>
      </c>
      <c r="E22" s="105"/>
      <c r="F22" s="37">
        <v>12.3</v>
      </c>
      <c r="G22" s="36">
        <v>13.8</v>
      </c>
      <c r="H22" s="50">
        <v>15.2</v>
      </c>
      <c r="I22" s="6"/>
      <c r="J22" s="37">
        <v>15.3</v>
      </c>
      <c r="K22" s="36">
        <v>17.100000000000001</v>
      </c>
      <c r="L22" s="50">
        <v>18.8</v>
      </c>
      <c r="M22" s="96"/>
      <c r="N22" s="37">
        <v>19.100000000000001</v>
      </c>
      <c r="O22" s="36">
        <v>22.2</v>
      </c>
      <c r="P22" s="50">
        <v>23.1</v>
      </c>
      <c r="Q22" s="31"/>
      <c r="R22" s="37">
        <v>23.7</v>
      </c>
      <c r="S22" s="36">
        <v>27.5</v>
      </c>
      <c r="T22" s="50">
        <v>28.3</v>
      </c>
      <c r="U22" s="31"/>
      <c r="V22" s="39">
        <v>400</v>
      </c>
      <c r="W22" s="58"/>
      <c r="X22" s="59"/>
    </row>
    <row r="23" spans="1:24" ht="19.5" customHeight="1">
      <c r="A23" s="24"/>
      <c r="B23" s="57">
        <v>450</v>
      </c>
      <c r="C23" s="44">
        <f t="shared" si="0"/>
        <v>450</v>
      </c>
      <c r="D23" s="45">
        <v>454.1</v>
      </c>
      <c r="E23" s="90"/>
      <c r="F23" s="46">
        <v>13.8</v>
      </c>
      <c r="G23" s="47">
        <v>15.4</v>
      </c>
      <c r="H23" s="49">
        <v>19.2</v>
      </c>
      <c r="I23" s="6"/>
      <c r="J23" s="46">
        <v>17.2</v>
      </c>
      <c r="K23" s="47">
        <v>20</v>
      </c>
      <c r="L23" s="49">
        <v>23.7</v>
      </c>
      <c r="M23" s="96"/>
      <c r="N23" s="46">
        <v>21.5</v>
      </c>
      <c r="O23" s="47">
        <v>24.8</v>
      </c>
      <c r="P23" s="49">
        <v>29.3</v>
      </c>
      <c r="Q23" s="31"/>
      <c r="R23" s="46">
        <v>26.7</v>
      </c>
      <c r="S23" s="47">
        <v>30.9</v>
      </c>
      <c r="T23" s="49">
        <v>35.799999999999997</v>
      </c>
      <c r="U23" s="31"/>
      <c r="V23" s="48">
        <v>450</v>
      </c>
      <c r="W23" s="58"/>
      <c r="X23" s="59"/>
    </row>
    <row r="24" spans="1:24" ht="19.5" customHeight="1">
      <c r="A24" s="24"/>
      <c r="B24" s="55">
        <v>500</v>
      </c>
      <c r="C24" s="33">
        <f t="shared" si="0"/>
        <v>500</v>
      </c>
      <c r="D24" s="38">
        <v>504.5</v>
      </c>
      <c r="E24" s="99"/>
      <c r="F24" s="37">
        <v>15.3</v>
      </c>
      <c r="G24" s="36">
        <v>17.100000000000001</v>
      </c>
      <c r="H24" s="50">
        <v>23.6</v>
      </c>
      <c r="I24" s="6"/>
      <c r="J24" s="37">
        <v>19.100000000000001</v>
      </c>
      <c r="K24" s="36">
        <v>22.2</v>
      </c>
      <c r="L24" s="50">
        <v>29.2</v>
      </c>
      <c r="M24" s="96"/>
      <c r="N24" s="37">
        <v>23.9</v>
      </c>
      <c r="O24" s="36">
        <v>27.4</v>
      </c>
      <c r="P24" s="50">
        <v>36.1</v>
      </c>
      <c r="Q24" s="31"/>
      <c r="R24" s="37">
        <v>29.7</v>
      </c>
      <c r="S24" s="36">
        <v>34.4</v>
      </c>
      <c r="T24" s="50">
        <v>44.2</v>
      </c>
      <c r="U24" s="31"/>
      <c r="V24" s="39">
        <v>500</v>
      </c>
      <c r="W24" s="58"/>
      <c r="X24" s="59"/>
    </row>
    <row r="25" spans="1:24" s="104" customFormat="1" ht="19.5" customHeight="1">
      <c r="A25" s="97"/>
      <c r="B25" s="107">
        <v>630</v>
      </c>
      <c r="C25" s="108">
        <f t="shared" si="0"/>
        <v>630</v>
      </c>
      <c r="D25" s="109">
        <v>635.70000000000005</v>
      </c>
      <c r="E25" s="99"/>
      <c r="F25" s="111">
        <v>19.3</v>
      </c>
      <c r="G25" s="110">
        <v>22.5</v>
      </c>
      <c r="H25" s="109">
        <v>37.5</v>
      </c>
      <c r="I25" s="31"/>
      <c r="J25" s="111">
        <v>24.1</v>
      </c>
      <c r="K25" s="110">
        <v>28</v>
      </c>
      <c r="L25" s="109">
        <v>46.4</v>
      </c>
      <c r="M25" s="96"/>
      <c r="N25" s="111">
        <v>30</v>
      </c>
      <c r="O25" s="110">
        <v>34.700000000000003</v>
      </c>
      <c r="P25" s="109">
        <v>57</v>
      </c>
      <c r="Q25" s="31"/>
      <c r="R25" s="111">
        <v>37.4</v>
      </c>
      <c r="S25" s="110">
        <v>43.3</v>
      </c>
      <c r="T25" s="109">
        <v>70.2</v>
      </c>
      <c r="U25" s="31"/>
      <c r="V25" s="107">
        <v>630</v>
      </c>
      <c r="W25" s="103"/>
      <c r="X25" s="77"/>
    </row>
    <row r="26" spans="1:24" ht="19.5" customHeight="1">
      <c r="A26" s="24"/>
      <c r="B26" s="39">
        <v>710</v>
      </c>
      <c r="C26" s="85">
        <f t="shared" si="0"/>
        <v>710</v>
      </c>
      <c r="D26" s="86">
        <v>716.4</v>
      </c>
      <c r="E26" s="99"/>
      <c r="F26" s="35">
        <v>21.8</v>
      </c>
      <c r="G26" s="88">
        <v>25.3</v>
      </c>
      <c r="H26" s="38">
        <v>47.7</v>
      </c>
      <c r="I26" s="6"/>
      <c r="J26" s="35">
        <v>27.2</v>
      </c>
      <c r="K26" s="88">
        <v>31.5</v>
      </c>
      <c r="L26" s="38">
        <v>59</v>
      </c>
      <c r="M26" s="96"/>
      <c r="N26" s="35">
        <v>33.9</v>
      </c>
      <c r="O26" s="88">
        <v>39.200000000000003</v>
      </c>
      <c r="P26" s="38">
        <v>72.599999999999994</v>
      </c>
      <c r="Q26" s="31"/>
      <c r="R26" s="35">
        <v>42.1</v>
      </c>
      <c r="S26" s="88">
        <v>48.7</v>
      </c>
      <c r="T26" s="38">
        <v>89</v>
      </c>
      <c r="U26" s="31"/>
      <c r="V26" s="39">
        <v>710</v>
      </c>
      <c r="W26" s="58"/>
      <c r="X26" s="59"/>
    </row>
    <row r="27" spans="1:24" s="104" customFormat="1" ht="19.5" customHeight="1" thickBot="1">
      <c r="A27" s="97"/>
      <c r="B27" s="112">
        <v>800</v>
      </c>
      <c r="C27" s="113">
        <f t="shared" si="0"/>
        <v>800</v>
      </c>
      <c r="D27" s="114">
        <v>807.2</v>
      </c>
      <c r="E27" s="105"/>
      <c r="F27" s="115">
        <v>24.5</v>
      </c>
      <c r="G27" s="116">
        <v>28.4</v>
      </c>
      <c r="H27" s="117">
        <v>60.4</v>
      </c>
      <c r="I27" s="31"/>
      <c r="J27" s="115">
        <v>30.6</v>
      </c>
      <c r="K27" s="116">
        <v>35.4</v>
      </c>
      <c r="L27" s="117">
        <v>74.7</v>
      </c>
      <c r="M27" s="96"/>
      <c r="N27" s="115">
        <v>38.1</v>
      </c>
      <c r="O27" s="116">
        <v>44.1</v>
      </c>
      <c r="P27" s="117">
        <v>92</v>
      </c>
      <c r="Q27" s="31"/>
      <c r="R27" s="115">
        <v>47.4</v>
      </c>
      <c r="S27" s="116">
        <v>54.8</v>
      </c>
      <c r="T27" s="117">
        <v>113</v>
      </c>
      <c r="U27" s="31"/>
      <c r="V27" s="118">
        <v>800</v>
      </c>
      <c r="W27" s="103"/>
      <c r="X27" s="77"/>
    </row>
    <row r="28" spans="1:24">
      <c r="A28" s="51"/>
      <c r="B28" s="13"/>
      <c r="C28" s="13"/>
      <c r="D28" s="13"/>
      <c r="E28" s="13"/>
      <c r="F28" s="13"/>
      <c r="G28" s="13"/>
      <c r="H28" s="13"/>
      <c r="I28" s="52"/>
      <c r="J28" s="73"/>
      <c r="K28" s="61"/>
      <c r="L28" s="61"/>
      <c r="M28" s="61"/>
      <c r="N28" s="61"/>
      <c r="O28" s="61"/>
      <c r="P28" s="60"/>
      <c r="Q28" s="61"/>
      <c r="R28" s="61"/>
      <c r="S28" s="52"/>
      <c r="T28" s="52"/>
      <c r="U28" s="52"/>
      <c r="V28" s="52"/>
      <c r="W28" s="53"/>
    </row>
    <row r="29" spans="1:24">
      <c r="B29" s="54" t="s">
        <v>19</v>
      </c>
      <c r="C29" s="54"/>
      <c r="D29" s="54"/>
      <c r="E29" s="54"/>
      <c r="F29" s="54"/>
      <c r="G29" s="54"/>
      <c r="H29" s="54"/>
    </row>
  </sheetData>
  <mergeCells count="4">
    <mergeCell ref="B9:T9"/>
    <mergeCell ref="J13:L13"/>
    <mergeCell ref="F2:S5"/>
    <mergeCell ref="F1:S1"/>
  </mergeCells>
  <phoneticPr fontId="4" type="noConversion"/>
  <pageMargins left="0.79000000000000015" right="0.79000000000000015" top="0.39000000000000007" bottom="0.59" header="0.2" footer="0.24000000000000002"/>
  <pageSetup paperSize="9" scale="78" orientation="landscape" r:id="rId1"/>
  <headerFooter>
    <oddFooter xml:space="preserve">&amp;CGeschäftsstelle VKR  Schachenallee 29C CH-5000 Aarau
Tel. +41 (0)62 834 00 60 www.vkr.ch  info@vkr.ch
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499984740745262"/>
  </sheetPr>
  <dimension ref="A1:Q29"/>
  <sheetViews>
    <sheetView showGridLines="0" zoomScale="120" zoomScaleNormal="120" zoomScalePageLayoutView="120" workbookViewId="0">
      <selection activeCell="P2" sqref="P2"/>
    </sheetView>
  </sheetViews>
  <sheetFormatPr baseColWidth="10" defaultRowHeight="12.7"/>
  <cols>
    <col min="1" max="1" width="1.29296875" customWidth="1"/>
    <col min="2" max="2" width="4.29296875" customWidth="1"/>
    <col min="3" max="3" width="4.46875" customWidth="1"/>
    <col min="4" max="4" width="7.17578125" customWidth="1"/>
    <col min="5" max="5" width="9.46875" bestFit="1" customWidth="1"/>
    <col min="6" max="6" width="4.46875" customWidth="1"/>
    <col min="7" max="7" width="7.17578125" customWidth="1"/>
    <col min="8" max="8" width="9.46875" bestFit="1" customWidth="1"/>
    <col min="9" max="9" width="4.46875" customWidth="1"/>
    <col min="10" max="10" width="7.17578125" customWidth="1"/>
    <col min="11" max="11" width="9.46875" bestFit="1" customWidth="1"/>
    <col min="12" max="12" width="4.46875" customWidth="1"/>
    <col min="13" max="13" width="9.29296875" customWidth="1"/>
    <col min="14" max="14" width="9.46875" bestFit="1" customWidth="1"/>
    <col min="15" max="15" width="4.46875" customWidth="1"/>
    <col min="16" max="16" width="4.29296875" customWidth="1"/>
    <col min="17" max="17" width="0.9375" customWidth="1"/>
  </cols>
  <sheetData>
    <row r="1" spans="1:17" s="3" customFormat="1" ht="18" customHeight="1">
      <c r="A1" s="1"/>
      <c r="B1" s="2"/>
      <c r="C1" s="2"/>
      <c r="D1" s="2"/>
      <c r="E1" s="64"/>
      <c r="F1" s="220" t="s">
        <v>28</v>
      </c>
      <c r="G1" s="220"/>
      <c r="H1" s="220"/>
      <c r="I1" s="220"/>
      <c r="J1" s="220"/>
      <c r="K1" s="220"/>
      <c r="L1" s="220"/>
      <c r="M1" s="220"/>
      <c r="N1" s="163"/>
      <c r="O1" s="163"/>
      <c r="P1" s="80" t="s">
        <v>87</v>
      </c>
      <c r="Q1" s="78"/>
    </row>
    <row r="2" spans="1:17" s="3" customFormat="1" ht="18" customHeight="1">
      <c r="A2" s="4"/>
      <c r="B2" s="5"/>
      <c r="C2" s="5"/>
      <c r="D2" s="5"/>
      <c r="E2" s="65"/>
      <c r="F2" s="219" t="s">
        <v>55</v>
      </c>
      <c r="G2" s="219"/>
      <c r="H2" s="219"/>
      <c r="I2" s="219"/>
      <c r="J2" s="219"/>
      <c r="K2" s="219"/>
      <c r="L2" s="219"/>
      <c r="M2" s="219"/>
      <c r="N2" s="164"/>
      <c r="O2" s="164"/>
      <c r="Q2" s="79"/>
    </row>
    <row r="3" spans="1:17" s="3" customFormat="1" ht="18" customHeight="1">
      <c r="A3" s="4"/>
      <c r="B3" s="5"/>
      <c r="C3" s="5"/>
      <c r="D3" s="5"/>
      <c r="E3" s="65"/>
      <c r="F3" s="219"/>
      <c r="G3" s="219"/>
      <c r="H3" s="219"/>
      <c r="I3" s="219"/>
      <c r="J3" s="219"/>
      <c r="K3" s="219"/>
      <c r="L3" s="219"/>
      <c r="M3" s="219"/>
      <c r="N3" s="164"/>
      <c r="O3" s="164"/>
      <c r="Q3" s="79"/>
    </row>
    <row r="4" spans="1:17" s="3" customFormat="1" ht="18" customHeight="1">
      <c r="A4" s="4"/>
      <c r="B4" s="5"/>
      <c r="C4" s="5"/>
      <c r="D4" s="5"/>
      <c r="E4" s="65"/>
      <c r="F4" s="219"/>
      <c r="G4" s="219"/>
      <c r="H4" s="219"/>
      <c r="I4" s="219"/>
      <c r="J4" s="219"/>
      <c r="K4" s="219"/>
      <c r="L4" s="219"/>
      <c r="M4" s="219"/>
      <c r="N4" s="164"/>
      <c r="O4" s="164"/>
      <c r="Q4" s="79"/>
    </row>
    <row r="5" spans="1:17" s="3" customFormat="1" ht="18" customHeight="1">
      <c r="A5" s="4"/>
      <c r="B5" s="8" t="s">
        <v>11</v>
      </c>
      <c r="C5" s="8"/>
      <c r="D5" s="8"/>
      <c r="E5" s="8"/>
      <c r="F5" s="219"/>
      <c r="G5" s="219"/>
      <c r="H5" s="219"/>
      <c r="I5" s="219"/>
      <c r="J5" s="219"/>
      <c r="K5" s="219"/>
      <c r="L5" s="219"/>
      <c r="M5" s="219"/>
      <c r="N5" s="164"/>
      <c r="O5" s="164"/>
      <c r="Q5" s="79"/>
    </row>
    <row r="6" spans="1:17" s="3" customFormat="1" ht="18" customHeight="1">
      <c r="A6" s="4"/>
      <c r="B6" s="10" t="s">
        <v>12</v>
      </c>
      <c r="C6" s="10"/>
      <c r="D6" s="10"/>
      <c r="E6" s="10"/>
      <c r="F6" s="10"/>
      <c r="G6" s="10"/>
      <c r="H6" s="9"/>
      <c r="I6" s="9"/>
      <c r="J6" s="9"/>
      <c r="K6" s="9"/>
      <c r="L6" s="9"/>
      <c r="M6" s="9"/>
      <c r="N6" s="9"/>
      <c r="O6" s="9"/>
      <c r="Q6" s="79"/>
    </row>
    <row r="7" spans="1:17" s="3" customFormat="1" ht="8.25" customHeight="1">
      <c r="A7" s="11"/>
      <c r="B7" s="12"/>
      <c r="C7" s="12"/>
      <c r="D7" s="12"/>
      <c r="E7" s="12"/>
      <c r="F7" s="12"/>
      <c r="G7" s="12"/>
      <c r="H7" s="13"/>
      <c r="I7" s="14"/>
      <c r="J7" s="14"/>
      <c r="K7" s="14"/>
      <c r="L7" s="14"/>
      <c r="M7" s="14"/>
      <c r="N7" s="14"/>
      <c r="O7" s="14"/>
      <c r="P7" s="14"/>
      <c r="Q7" s="66"/>
    </row>
    <row r="8" spans="1:17" s="3" customFormat="1" ht="9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/>
    </row>
    <row r="9" spans="1:17" ht="15.35">
      <c r="A9" s="15"/>
      <c r="B9" s="222" t="s">
        <v>22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83"/>
      <c r="Q9" s="16"/>
    </row>
    <row r="10" spans="1:17" ht="12.75" customHeight="1"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ht="15.7" thickBot="1">
      <c r="A11" s="19"/>
      <c r="B11" s="20"/>
      <c r="C11" s="21"/>
      <c r="D11" s="221" t="s">
        <v>38</v>
      </c>
      <c r="E11" s="221"/>
      <c r="F11" s="22"/>
      <c r="G11" s="221" t="s">
        <v>39</v>
      </c>
      <c r="H11" s="221"/>
      <c r="I11" s="22"/>
      <c r="J11" s="221" t="s">
        <v>40</v>
      </c>
      <c r="K11" s="221"/>
      <c r="L11" s="22"/>
      <c r="M11" s="221" t="s">
        <v>41</v>
      </c>
      <c r="N11" s="221"/>
      <c r="O11" s="22"/>
      <c r="P11" s="22"/>
      <c r="Q11" s="23"/>
    </row>
    <row r="12" spans="1:17" ht="13" hidden="1" thickBot="1">
      <c r="A12" s="24"/>
      <c r="B12" s="25">
        <v>1</v>
      </c>
      <c r="C12" s="6"/>
      <c r="D12" s="6"/>
      <c r="E12" s="6"/>
      <c r="F12" s="25">
        <v>2</v>
      </c>
      <c r="G12" s="119"/>
      <c r="H12" s="125">
        <v>3</v>
      </c>
      <c r="I12" s="25">
        <v>6</v>
      </c>
      <c r="J12" s="119"/>
      <c r="K12" s="125">
        <v>7</v>
      </c>
      <c r="L12" s="25">
        <v>10</v>
      </c>
      <c r="M12" s="25"/>
      <c r="N12" s="25">
        <v>11</v>
      </c>
      <c r="O12" s="6"/>
    </row>
    <row r="13" spans="1:17" ht="18" customHeight="1" thickBot="1">
      <c r="A13" s="24"/>
      <c r="B13" s="67"/>
      <c r="C13" s="6"/>
      <c r="D13" s="223" t="s">
        <v>14</v>
      </c>
      <c r="E13" s="224"/>
      <c r="F13" s="6"/>
      <c r="G13" s="223" t="s">
        <v>1</v>
      </c>
      <c r="H13" s="224"/>
      <c r="I13" s="31"/>
      <c r="J13" s="223" t="s">
        <v>20</v>
      </c>
      <c r="K13" s="224"/>
      <c r="L13" s="31"/>
      <c r="M13" s="225" t="s">
        <v>2</v>
      </c>
      <c r="N13" s="226"/>
      <c r="O13" s="6"/>
      <c r="P13" s="6"/>
      <c r="Q13" s="26"/>
    </row>
    <row r="14" spans="1:17" ht="19.5" customHeight="1" thickBot="1">
      <c r="A14" s="24"/>
      <c r="B14" s="179" t="s">
        <v>3</v>
      </c>
      <c r="C14" s="6"/>
      <c r="D14" s="188" t="s">
        <v>10</v>
      </c>
      <c r="E14" s="189" t="s">
        <v>21</v>
      </c>
      <c r="F14" s="6"/>
      <c r="G14" s="188" t="s">
        <v>10</v>
      </c>
      <c r="H14" s="189" t="s">
        <v>21</v>
      </c>
      <c r="I14" s="77"/>
      <c r="J14" s="188" t="s">
        <v>10</v>
      </c>
      <c r="K14" s="189" t="s">
        <v>21</v>
      </c>
      <c r="L14" s="77"/>
      <c r="M14" s="188" t="s">
        <v>10</v>
      </c>
      <c r="N14" s="189" t="s">
        <v>21</v>
      </c>
      <c r="O14" s="59"/>
      <c r="P14" s="179" t="s">
        <v>3</v>
      </c>
      <c r="Q14" s="26"/>
    </row>
    <row r="15" spans="1:17" ht="19.5" customHeight="1">
      <c r="A15" s="24"/>
      <c r="B15" s="48">
        <v>110</v>
      </c>
      <c r="C15" s="6"/>
      <c r="D15" s="121" t="s">
        <v>9</v>
      </c>
      <c r="E15" s="121" t="s">
        <v>9</v>
      </c>
      <c r="F15" s="6"/>
      <c r="G15" s="74">
        <f>'PE-Normabmessungen'!$B15-(2*'PE-Normabmessungen'!J15)</f>
        <v>101.6</v>
      </c>
      <c r="H15" s="214">
        <f>G15/1000*PI()</f>
        <v>0.31918581360472298</v>
      </c>
      <c r="I15" s="31"/>
      <c r="J15" s="74">
        <f>'PE-Normabmessungen'!$B15-(2*'PE-Normabmessungen'!N15)</f>
        <v>99.4</v>
      </c>
      <c r="K15" s="214">
        <f>J15/1000*PI()</f>
        <v>0.31227430976682546</v>
      </c>
      <c r="L15" s="31"/>
      <c r="M15" s="74">
        <f>'PE-Normabmessungen'!$B15-(2*'PE-Normabmessungen'!R15)</f>
        <v>96.8</v>
      </c>
      <c r="N15" s="214">
        <f>M15/1000*PI()</f>
        <v>0.30410616886749198</v>
      </c>
      <c r="O15" s="31"/>
      <c r="P15" s="48">
        <v>110</v>
      </c>
      <c r="Q15" s="58"/>
    </row>
    <row r="16" spans="1:17" ht="19.5" customHeight="1">
      <c r="A16" s="24"/>
      <c r="B16" s="39">
        <v>125</v>
      </c>
      <c r="C16" s="6"/>
      <c r="D16" s="129" t="s">
        <v>9</v>
      </c>
      <c r="E16" s="122" t="s">
        <v>9</v>
      </c>
      <c r="F16" s="6"/>
      <c r="G16" s="130">
        <f>'PE-Normabmessungen'!$B16-(2*'PE-Normabmessungen'!J16)</f>
        <v>115.4</v>
      </c>
      <c r="H16" s="211">
        <f>G16/1000*PI()</f>
        <v>0.36253979222426214</v>
      </c>
      <c r="I16" s="31"/>
      <c r="J16" s="130">
        <f>'PE-Normabmessungen'!$B16-(2*'PE-Normabmessungen'!N16)</f>
        <v>113</v>
      </c>
      <c r="K16" s="211">
        <f>J16/1000*PI()</f>
        <v>0.35499996985564664</v>
      </c>
      <c r="L16" s="31"/>
      <c r="M16" s="130">
        <f>'PE-Normabmessungen'!$B16-(2*'PE-Normabmessungen'!R16)</f>
        <v>110.2</v>
      </c>
      <c r="N16" s="211">
        <f>M16/1000*PI()</f>
        <v>0.34620351042559522</v>
      </c>
      <c r="O16" s="31"/>
      <c r="P16" s="39">
        <v>125</v>
      </c>
      <c r="Q16" s="58"/>
    </row>
    <row r="17" spans="1:17" ht="19.5" customHeight="1">
      <c r="A17" s="24"/>
      <c r="B17" s="43">
        <v>160</v>
      </c>
      <c r="C17" s="6"/>
      <c r="D17" s="121" t="s">
        <v>9</v>
      </c>
      <c r="E17" s="126" t="s">
        <v>9</v>
      </c>
      <c r="F17" s="6"/>
      <c r="G17" s="74">
        <f>'PE-Normabmessungen'!$B17-(2*'PE-Normabmessungen'!J17)</f>
        <v>147.6</v>
      </c>
      <c r="H17" s="212">
        <f t="shared" ref="H17:H27" si="0">G17/1000*PI()</f>
        <v>0.46369907566985341</v>
      </c>
      <c r="I17" s="31"/>
      <c r="J17" s="74">
        <f>'PE-Normabmessungen'!$B17-(2*'PE-Normabmessungen'!N17)</f>
        <v>144.6</v>
      </c>
      <c r="K17" s="212">
        <f t="shared" ref="K17:K27" si="1">J17/1000*PI()</f>
        <v>0.45427429770908412</v>
      </c>
      <c r="L17" s="31"/>
      <c r="M17" s="74">
        <f>'PE-Normabmessungen'!$B17-(2*'PE-Normabmessungen'!R17)</f>
        <v>141</v>
      </c>
      <c r="N17" s="212">
        <f t="shared" ref="N17:N27" si="2">M17/1000*PI()</f>
        <v>0.44296456415616081</v>
      </c>
      <c r="O17" s="31"/>
      <c r="P17" s="43">
        <v>160</v>
      </c>
      <c r="Q17" s="58"/>
    </row>
    <row r="18" spans="1:17" ht="19.5" customHeight="1" thickBot="1">
      <c r="A18" s="24"/>
      <c r="B18" s="39">
        <v>200</v>
      </c>
      <c r="C18" s="6"/>
      <c r="D18" s="129" t="s">
        <v>9</v>
      </c>
      <c r="E18" s="122" t="s">
        <v>9</v>
      </c>
      <c r="F18" s="6"/>
      <c r="G18" s="130">
        <f>'PE-Normabmessungen'!$B18-(2*'PE-Normabmessungen'!J18)</f>
        <v>184.6</v>
      </c>
      <c r="H18" s="211">
        <f t="shared" si="0"/>
        <v>0.5799380038526758</v>
      </c>
      <c r="I18" s="31"/>
      <c r="J18" s="130">
        <f>'PE-Normabmessungen'!$B18-(2*'PE-Normabmessungen'!N18)</f>
        <v>180.8</v>
      </c>
      <c r="K18" s="211">
        <f t="shared" si="1"/>
        <v>0.56799995176903462</v>
      </c>
      <c r="L18" s="31"/>
      <c r="M18" s="130">
        <f>'PE-Normabmessungen'!$B18-(2*'PE-Normabmessungen'!R18)</f>
        <v>176.2</v>
      </c>
      <c r="N18" s="211">
        <f t="shared" si="2"/>
        <v>0.55354862556252149</v>
      </c>
      <c r="O18" s="31"/>
      <c r="P18" s="39">
        <v>200</v>
      </c>
      <c r="Q18" s="58"/>
    </row>
    <row r="19" spans="1:17" ht="19.5" customHeight="1">
      <c r="A19" s="24"/>
      <c r="B19" s="43">
        <v>250</v>
      </c>
      <c r="C19" s="6"/>
      <c r="D19" s="124">
        <f>'PE-Normabmessungen'!$B19-(2*'PE-Normabmessungen'!F19)</f>
        <v>234.6</v>
      </c>
      <c r="E19" s="210">
        <f t="shared" ref="E19" si="3">D19/1000*PI()</f>
        <v>0.73701763653216545</v>
      </c>
      <c r="F19" s="31"/>
      <c r="G19" s="76">
        <f>'PE-Normabmessungen'!$B19-(2*'PE-Normabmessungen'!J19)</f>
        <v>230.8</v>
      </c>
      <c r="H19" s="212">
        <f t="shared" si="0"/>
        <v>0.72507958444852427</v>
      </c>
      <c r="I19" s="31"/>
      <c r="J19" s="76">
        <f>'PE-Normabmessungen'!$B19-(2*'PE-Normabmessungen'!N19)</f>
        <v>226.2</v>
      </c>
      <c r="K19" s="212">
        <f t="shared" si="1"/>
        <v>0.71062825824201115</v>
      </c>
      <c r="L19" s="31"/>
      <c r="M19" s="76">
        <f>'PE-Normabmessungen'!$B19-(2*'PE-Normabmessungen'!R19)</f>
        <v>220.4</v>
      </c>
      <c r="N19" s="212">
        <f t="shared" si="2"/>
        <v>0.69240702085119044</v>
      </c>
      <c r="O19" s="31"/>
      <c r="P19" s="43">
        <v>250</v>
      </c>
      <c r="Q19" s="58"/>
    </row>
    <row r="20" spans="1:17" ht="19.5" customHeight="1">
      <c r="A20" s="24"/>
      <c r="B20" s="39">
        <v>315</v>
      </c>
      <c r="C20" s="6"/>
      <c r="D20" s="130">
        <f>'PE-Normabmessungen'!$B20-(2*'PE-Normabmessungen'!F20)</f>
        <v>295.60000000000002</v>
      </c>
      <c r="E20" s="211">
        <f>D20/1000*PI()</f>
        <v>0.92865478840114291</v>
      </c>
      <c r="F20" s="6"/>
      <c r="G20" s="130">
        <f>'PE-Normabmessungen'!$B20-(2*'PE-Normabmessungen'!J20)</f>
        <v>290.8</v>
      </c>
      <c r="H20" s="211">
        <f t="shared" si="0"/>
        <v>0.91357514366391179</v>
      </c>
      <c r="I20" s="31"/>
      <c r="J20" s="130">
        <f>'PE-Normabmessungen'!$B20-(2*'PE-Normabmessungen'!N20)</f>
        <v>285</v>
      </c>
      <c r="K20" s="211">
        <f t="shared" si="1"/>
        <v>0.89535390627309097</v>
      </c>
      <c r="L20" s="31"/>
      <c r="M20" s="130">
        <f>'PE-Normabmessungen'!$B20-(2*'PE-Normabmessungen'!R20)</f>
        <v>277.60000000000002</v>
      </c>
      <c r="N20" s="211">
        <f t="shared" si="2"/>
        <v>0.87210612063652659</v>
      </c>
      <c r="O20" s="31"/>
      <c r="P20" s="39">
        <v>315</v>
      </c>
      <c r="Q20" s="58"/>
    </row>
    <row r="21" spans="1:17" ht="19.5" customHeight="1">
      <c r="A21" s="24"/>
      <c r="B21" s="48">
        <v>355</v>
      </c>
      <c r="C21" s="6"/>
      <c r="D21" s="74">
        <f>'PE-Normabmessungen'!$B21-(2*'PE-Normabmessungen'!F21)</f>
        <v>333.2</v>
      </c>
      <c r="E21" s="212">
        <f t="shared" ref="E21:E27" si="4">D21/1000*PI()</f>
        <v>1.046778672176119</v>
      </c>
      <c r="F21" s="31"/>
      <c r="G21" s="76">
        <f>'PE-Normabmessungen'!$B21-(2*'PE-Normabmessungen'!J21)</f>
        <v>327.8</v>
      </c>
      <c r="H21" s="212">
        <f t="shared" si="0"/>
        <v>1.0298140718467343</v>
      </c>
      <c r="I21" s="31"/>
      <c r="J21" s="76">
        <f>'PE-Normabmessungen'!$B21-(2*'PE-Normabmessungen'!N21)</f>
        <v>321.2</v>
      </c>
      <c r="K21" s="212">
        <f t="shared" si="1"/>
        <v>1.0090795603330416</v>
      </c>
      <c r="L21" s="31"/>
      <c r="M21" s="76">
        <f>'PE-Normabmessungen'!$B21-(2*'PE-Normabmessungen'!R21)</f>
        <v>312.8</v>
      </c>
      <c r="N21" s="212">
        <f t="shared" si="2"/>
        <v>0.98269018204288738</v>
      </c>
      <c r="O21" s="31"/>
      <c r="P21" s="48">
        <v>355</v>
      </c>
      <c r="Q21" s="58"/>
    </row>
    <row r="22" spans="1:17" ht="19.5" customHeight="1">
      <c r="A22" s="24"/>
      <c r="B22" s="39">
        <v>400</v>
      </c>
      <c r="C22" s="6"/>
      <c r="D22" s="130">
        <f>'PE-Normabmessungen'!$B22-(2*'PE-Normabmessungen'!F22)</f>
        <v>375.4</v>
      </c>
      <c r="E22" s="211">
        <f t="shared" si="4"/>
        <v>1.1793538821576082</v>
      </c>
      <c r="F22" s="6"/>
      <c r="G22" s="130">
        <f>'PE-Normabmessungen'!$B22-(2*'PE-Normabmessungen'!J22)</f>
        <v>369.4</v>
      </c>
      <c r="H22" s="211">
        <f t="shared" si="0"/>
        <v>1.1605043262360695</v>
      </c>
      <c r="I22" s="31"/>
      <c r="J22" s="130">
        <f>'PE-Normabmessungen'!$B22-(2*'PE-Normabmessungen'!N22)</f>
        <v>361.8</v>
      </c>
      <c r="K22" s="211">
        <f t="shared" si="1"/>
        <v>1.1366282220687871</v>
      </c>
      <c r="L22" s="31"/>
      <c r="M22" s="130">
        <f>'PE-Normabmessungen'!$B22-(2*'PE-Normabmessungen'!R22)</f>
        <v>352.6</v>
      </c>
      <c r="N22" s="211">
        <f t="shared" si="2"/>
        <v>1.1077255696557611</v>
      </c>
      <c r="O22" s="31"/>
      <c r="P22" s="39">
        <v>400</v>
      </c>
      <c r="Q22" s="58"/>
    </row>
    <row r="23" spans="1:17" ht="19.5" customHeight="1">
      <c r="A23" s="24"/>
      <c r="B23" s="48">
        <v>450</v>
      </c>
      <c r="C23" s="6"/>
      <c r="D23" s="74">
        <f>'PE-Normabmessungen'!$B23-(2*'PE-Normabmessungen'!F23)</f>
        <v>422.4</v>
      </c>
      <c r="E23" s="212">
        <f t="shared" si="4"/>
        <v>1.3270087368763286</v>
      </c>
      <c r="F23" s="31"/>
      <c r="G23" s="76">
        <f>'PE-Normabmessungen'!$B23-(2*'PE-Normabmessungen'!J23)</f>
        <v>415.6</v>
      </c>
      <c r="H23" s="212">
        <f t="shared" si="0"/>
        <v>1.3056459068319182</v>
      </c>
      <c r="I23" s="31"/>
      <c r="J23" s="76">
        <f>'PE-Normabmessungen'!$B23-(2*'PE-Normabmessungen'!N23)</f>
        <v>407</v>
      </c>
      <c r="K23" s="212">
        <f t="shared" si="1"/>
        <v>1.2786282100110458</v>
      </c>
      <c r="L23" s="31"/>
      <c r="M23" s="76">
        <f>'PE-Normabmessungen'!$B23-(2*'PE-Normabmessungen'!R23)</f>
        <v>396.6</v>
      </c>
      <c r="N23" s="212">
        <f t="shared" si="2"/>
        <v>1.245955646413712</v>
      </c>
      <c r="O23" s="31"/>
      <c r="P23" s="48">
        <v>450</v>
      </c>
      <c r="Q23" s="58"/>
    </row>
    <row r="24" spans="1:17" ht="19.5" customHeight="1">
      <c r="A24" s="24"/>
      <c r="B24" s="39">
        <v>500</v>
      </c>
      <c r="C24" s="6"/>
      <c r="D24" s="130">
        <f>'PE-Normabmessungen'!$B24-(2*'PE-Normabmessungen'!F24)</f>
        <v>469.4</v>
      </c>
      <c r="E24" s="211">
        <f t="shared" si="4"/>
        <v>1.4746635915950488</v>
      </c>
      <c r="F24" s="6"/>
      <c r="G24" s="130">
        <f>'PE-Normabmessungen'!$B24-(2*'PE-Normabmessungen'!J24)</f>
        <v>461.8</v>
      </c>
      <c r="H24" s="211">
        <f t="shared" si="0"/>
        <v>1.4507874874277664</v>
      </c>
      <c r="I24" s="31"/>
      <c r="J24" s="130">
        <f>'PE-Normabmessungen'!$B24-(2*'PE-Normabmessungen'!N24)</f>
        <v>452.2</v>
      </c>
      <c r="K24" s="211">
        <f t="shared" si="1"/>
        <v>1.4206281979533044</v>
      </c>
      <c r="L24" s="31"/>
      <c r="M24" s="130">
        <f>'PE-Normabmessungen'!$B24-(2*'PE-Normabmessungen'!R24)</f>
        <v>440.6</v>
      </c>
      <c r="N24" s="211">
        <f t="shared" si="2"/>
        <v>1.384185723171663</v>
      </c>
      <c r="O24" s="31"/>
      <c r="P24" s="39">
        <v>500</v>
      </c>
      <c r="Q24" s="58"/>
    </row>
    <row r="25" spans="1:17" ht="19.5" customHeight="1">
      <c r="A25" s="24"/>
      <c r="B25" s="107">
        <v>630</v>
      </c>
      <c r="C25" s="6"/>
      <c r="D25" s="74">
        <f>'PE-Normabmessungen'!$B25-(2*'PE-Normabmessungen'!F25)</f>
        <v>591.4</v>
      </c>
      <c r="E25" s="212">
        <f t="shared" si="4"/>
        <v>1.8579378953330035</v>
      </c>
      <c r="F25" s="31"/>
      <c r="G25" s="76">
        <f>'PE-Normabmessungen'!$B25-(2*'PE-Normabmessungen'!J25)</f>
        <v>581.79999999999995</v>
      </c>
      <c r="H25" s="212">
        <f t="shared" si="0"/>
        <v>1.8277786058585417</v>
      </c>
      <c r="I25" s="31"/>
      <c r="J25" s="76">
        <f>'PE-Normabmessungen'!$B25-(2*'PE-Normabmessungen'!N25)</f>
        <v>570</v>
      </c>
      <c r="K25" s="212">
        <f t="shared" si="1"/>
        <v>1.7907078125461819</v>
      </c>
      <c r="L25" s="31"/>
      <c r="M25" s="76">
        <f>'PE-Normabmessungen'!$B25-(2*'PE-Normabmessungen'!R25)</f>
        <v>555.20000000000005</v>
      </c>
      <c r="N25" s="212">
        <f t="shared" si="2"/>
        <v>1.7442122412730532</v>
      </c>
      <c r="O25" s="31"/>
      <c r="P25" s="107">
        <v>630</v>
      </c>
      <c r="Q25" s="58"/>
    </row>
    <row r="26" spans="1:17" ht="19.5" customHeight="1">
      <c r="A26" s="24"/>
      <c r="B26" s="87">
        <v>710</v>
      </c>
      <c r="C26" s="6"/>
      <c r="D26" s="130">
        <f>'PE-Normabmessungen'!$B26-(2*'PE-Normabmessungen'!F26)</f>
        <v>666.4</v>
      </c>
      <c r="E26" s="211">
        <f t="shared" si="4"/>
        <v>2.0935573443522379</v>
      </c>
      <c r="F26" s="6"/>
      <c r="G26" s="130">
        <f>'PE-Normabmessungen'!$B26-(2*'PE-Normabmessungen'!J26)</f>
        <v>655.6</v>
      </c>
      <c r="H26" s="211">
        <f t="shared" si="0"/>
        <v>2.0596281436934687</v>
      </c>
      <c r="I26" s="31"/>
      <c r="J26" s="130">
        <f>'PE-Normabmessungen'!$B26-(2*'PE-Normabmessungen'!N26)</f>
        <v>642.20000000000005</v>
      </c>
      <c r="K26" s="211">
        <f t="shared" si="1"/>
        <v>2.0175308021353651</v>
      </c>
      <c r="L26" s="31"/>
      <c r="M26" s="130">
        <f>'PE-Normabmessungen'!$B26-(2*'PE-Normabmessungen'!R26)</f>
        <v>625.79999999999995</v>
      </c>
      <c r="N26" s="211">
        <f t="shared" si="2"/>
        <v>1.9660086826164922</v>
      </c>
      <c r="O26" s="31"/>
      <c r="P26" s="87">
        <v>710</v>
      </c>
      <c r="Q26" s="58"/>
    </row>
    <row r="27" spans="1:17" ht="19.5" customHeight="1" thickBot="1">
      <c r="A27" s="24"/>
      <c r="B27" s="118">
        <v>800</v>
      </c>
      <c r="C27" s="6"/>
      <c r="D27" s="75">
        <f>'PE-Normabmessungen'!$B27-(2*'PE-Normabmessungen'!F27)</f>
        <v>751</v>
      </c>
      <c r="E27" s="213">
        <f t="shared" si="4"/>
        <v>2.3593360828459344</v>
      </c>
      <c r="F27" s="31"/>
      <c r="G27" s="128">
        <f>'PE-Normabmessungen'!$B27-(2*'PE-Normabmessungen'!J27)</f>
        <v>738.8</v>
      </c>
      <c r="H27" s="127">
        <f t="shared" si="0"/>
        <v>2.3210086524721389</v>
      </c>
      <c r="I27" s="31"/>
      <c r="J27" s="128">
        <f>'PE-Normabmessungen'!$B27-(2*'PE-Normabmessungen'!N27)</f>
        <v>723.8</v>
      </c>
      <c r="K27" s="213">
        <f t="shared" si="1"/>
        <v>2.2738847626682923</v>
      </c>
      <c r="L27" s="31"/>
      <c r="M27" s="128">
        <f>'PE-Normabmessungen'!$B27-(2*'PE-Normabmessungen'!R27)</f>
        <v>705.2</v>
      </c>
      <c r="N27" s="213">
        <f t="shared" si="2"/>
        <v>2.2154511393115222</v>
      </c>
      <c r="O27" s="31"/>
      <c r="P27" s="118">
        <v>800</v>
      </c>
      <c r="Q27" s="58"/>
    </row>
    <row r="28" spans="1:17">
      <c r="A28" s="51"/>
      <c r="B28" s="13"/>
      <c r="C28" s="52"/>
      <c r="D28" s="73"/>
      <c r="E28" s="60"/>
      <c r="F28" s="61"/>
      <c r="G28" s="61"/>
      <c r="H28" s="60"/>
      <c r="I28" s="61"/>
      <c r="J28" s="61"/>
      <c r="K28" s="61"/>
      <c r="L28" s="61"/>
      <c r="M28" s="61"/>
      <c r="N28" s="60"/>
      <c r="O28" s="52"/>
      <c r="P28" s="52"/>
      <c r="Q28" s="53"/>
    </row>
    <row r="29" spans="1:17">
      <c r="B29" s="54" t="s">
        <v>19</v>
      </c>
    </row>
  </sheetData>
  <mergeCells count="11">
    <mergeCell ref="G13:H13"/>
    <mergeCell ref="M13:N13"/>
    <mergeCell ref="D13:E13"/>
    <mergeCell ref="J13:K13"/>
    <mergeCell ref="F2:M5"/>
    <mergeCell ref="F1:M1"/>
    <mergeCell ref="D11:E11"/>
    <mergeCell ref="G11:H11"/>
    <mergeCell ref="J11:K11"/>
    <mergeCell ref="M11:N11"/>
    <mergeCell ref="B9:O9"/>
  </mergeCells>
  <phoneticPr fontId="4" type="noConversion"/>
  <pageMargins left="0.79000000000000015" right="0.79000000000000015" top="0.39000000000000007" bottom="0.39000000000000007" header="0.2" footer="0.24000000000000002"/>
  <pageSetup paperSize="9" scale="80" orientation="portrait" r:id="rId1"/>
  <headerFooter>
    <oddFooter xml:space="preserve">&amp;CGeschäftsstelle VKR  Schachenallee 29C CH-5000 Aarau
Tel. +41 (0)62 834 00 60 www.vkr.ch  info@vkr.ch
&amp;R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15967-49A5-477E-82E9-DDAF7C5F0F52}">
  <sheetPr>
    <tabColor theme="1"/>
  </sheetPr>
  <dimension ref="A1:AH29"/>
  <sheetViews>
    <sheetView showGridLines="0" tabSelected="1" zoomScaleNormal="100" zoomScalePageLayoutView="120" workbookViewId="0">
      <selection activeCell="R10" sqref="R10"/>
    </sheetView>
  </sheetViews>
  <sheetFormatPr baseColWidth="10" defaultRowHeight="12.7"/>
  <cols>
    <col min="1" max="1" width="1.29296875" customWidth="1"/>
    <col min="2" max="2" width="4.29296875" customWidth="1"/>
    <col min="3" max="3" width="6.9375" bestFit="1" customWidth="1"/>
    <col min="4" max="4" width="6.76171875" bestFit="1" customWidth="1"/>
    <col min="5" max="5" width="2.703125" customWidth="1"/>
    <col min="6" max="6" width="6.3515625" bestFit="1" customWidth="1"/>
    <col min="7" max="7" width="6.29296875" bestFit="1" customWidth="1"/>
    <col min="8" max="8" width="1.703125" customWidth="1"/>
    <col min="9" max="9" width="6.3515625" bestFit="1" customWidth="1"/>
    <col min="10" max="10" width="6.29296875" bestFit="1" customWidth="1"/>
    <col min="11" max="11" width="1.703125" customWidth="1"/>
    <col min="12" max="12" width="6.3515625" bestFit="1" customWidth="1"/>
    <col min="13" max="13" width="6.29296875" bestFit="1" customWidth="1"/>
    <col min="14" max="14" width="1.703125" customWidth="1"/>
    <col min="15" max="15" width="6.3515625" bestFit="1" customWidth="1"/>
    <col min="16" max="16" width="6.29296875" bestFit="1" customWidth="1"/>
    <col min="17" max="17" width="1.703125" customWidth="1"/>
    <col min="18" max="18" width="6.3515625" bestFit="1" customWidth="1"/>
    <col min="19" max="19" width="6.29296875" bestFit="1" customWidth="1"/>
    <col min="20" max="20" width="1.703125" customWidth="1"/>
    <col min="21" max="21" width="6.3515625" bestFit="1" customWidth="1"/>
    <col min="22" max="22" width="6.29296875" bestFit="1" customWidth="1"/>
    <col min="23" max="23" width="1.703125" customWidth="1"/>
    <col min="24" max="24" width="6.3515625" bestFit="1" customWidth="1"/>
    <col min="25" max="25" width="6.29296875" bestFit="1" customWidth="1"/>
    <col min="26" max="26" width="1.703125" customWidth="1"/>
    <col min="27" max="27" width="6.3515625" bestFit="1" customWidth="1"/>
    <col min="28" max="28" width="6.29296875" bestFit="1" customWidth="1"/>
    <col min="29" max="29" width="1.703125" customWidth="1"/>
    <col min="30" max="30" width="6.3515625" bestFit="1" customWidth="1"/>
    <col min="31" max="31" width="6.29296875" bestFit="1" customWidth="1"/>
    <col min="32" max="32" width="1.703125" customWidth="1"/>
    <col min="33" max="33" width="4.46875" customWidth="1"/>
    <col min="34" max="34" width="1.46875" customWidth="1"/>
    <col min="35" max="35" width="0.9375" customWidth="1"/>
  </cols>
  <sheetData>
    <row r="1" spans="1:34" s="3" customFormat="1" ht="18" customHeight="1">
      <c r="A1" s="1"/>
      <c r="B1" s="2"/>
      <c r="C1" s="2"/>
      <c r="D1" s="2"/>
      <c r="E1" s="2"/>
      <c r="F1" s="2"/>
      <c r="G1" s="81"/>
      <c r="H1" s="220" t="s">
        <v>28</v>
      </c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81"/>
      <c r="AF1" s="81"/>
      <c r="AG1" s="80" t="s">
        <v>86</v>
      </c>
      <c r="AH1" s="78"/>
    </row>
    <row r="2" spans="1:34" s="3" customFormat="1" ht="18" customHeight="1">
      <c r="A2" s="4"/>
      <c r="B2" s="5"/>
      <c r="C2" s="5"/>
      <c r="D2" s="5"/>
      <c r="E2" s="5"/>
      <c r="F2" s="5"/>
      <c r="G2" s="82"/>
      <c r="H2" s="219" t="s">
        <v>54</v>
      </c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82"/>
      <c r="AF2" s="82"/>
      <c r="AH2" s="79"/>
    </row>
    <row r="3" spans="1:34" s="3" customFormat="1" ht="18" customHeight="1">
      <c r="A3" s="4"/>
      <c r="B3" s="5"/>
      <c r="C3" s="5"/>
      <c r="D3" s="5"/>
      <c r="E3" s="5"/>
      <c r="F3" s="5"/>
      <c r="G3" s="82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82"/>
      <c r="AF3" s="82"/>
      <c r="AH3" s="79"/>
    </row>
    <row r="4" spans="1:34" s="3" customFormat="1" ht="18" customHeight="1">
      <c r="A4" s="4"/>
      <c r="B4" s="5"/>
      <c r="C4" s="5"/>
      <c r="D4" s="5"/>
      <c r="E4" s="5"/>
      <c r="F4" s="5"/>
      <c r="G4" s="82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82"/>
      <c r="AF4" s="82"/>
      <c r="AH4" s="79"/>
    </row>
    <row r="5" spans="1:34" s="3" customFormat="1" ht="18" customHeight="1">
      <c r="A5" s="4"/>
      <c r="B5" s="8" t="s">
        <v>11</v>
      </c>
      <c r="C5" s="8"/>
      <c r="D5" s="8"/>
      <c r="E5" s="8"/>
      <c r="F5" s="8"/>
      <c r="G5" s="8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H5" s="79"/>
    </row>
    <row r="6" spans="1:34" s="3" customFormat="1" ht="18" customHeight="1">
      <c r="A6" s="4"/>
      <c r="B6" s="10" t="s">
        <v>12</v>
      </c>
      <c r="C6" s="10"/>
      <c r="D6" s="10"/>
      <c r="E6" s="10"/>
      <c r="F6" s="10"/>
      <c r="G6" s="10"/>
      <c r="H6" s="10"/>
      <c r="I6" s="1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H6" s="79"/>
    </row>
    <row r="7" spans="1:34" s="3" customFormat="1" ht="8.25" customHeight="1">
      <c r="A7" s="11"/>
      <c r="B7" s="12"/>
      <c r="C7" s="12"/>
      <c r="D7" s="12"/>
      <c r="E7" s="12"/>
      <c r="F7" s="12"/>
      <c r="G7" s="12"/>
      <c r="H7" s="12"/>
      <c r="I7" s="12"/>
      <c r="J7" s="1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66"/>
    </row>
    <row r="8" spans="1:34" s="3" customFormat="1" ht="9" customHeight="1"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/>
    </row>
    <row r="9" spans="1:34" ht="18.350000000000001">
      <c r="A9" s="154"/>
      <c r="B9" s="166" t="s">
        <v>30</v>
      </c>
      <c r="C9" s="165"/>
      <c r="D9" s="165"/>
      <c r="E9" s="165"/>
      <c r="F9" s="165"/>
      <c r="G9" s="165"/>
      <c r="H9" s="165"/>
      <c r="I9" s="165"/>
      <c r="J9" s="165"/>
      <c r="K9" s="165"/>
      <c r="L9" s="167" t="s">
        <v>31</v>
      </c>
      <c r="M9" s="165"/>
      <c r="N9" s="165"/>
      <c r="O9" s="165"/>
      <c r="P9" s="168" t="s">
        <v>32</v>
      </c>
      <c r="Q9" s="165"/>
      <c r="R9" s="169">
        <v>0.5</v>
      </c>
      <c r="S9" s="167" t="s">
        <v>33</v>
      </c>
      <c r="T9" s="84"/>
      <c r="U9" s="227" t="s">
        <v>37</v>
      </c>
      <c r="V9" s="228"/>
      <c r="W9" s="228"/>
      <c r="X9" s="228"/>
      <c r="Y9" s="228"/>
      <c r="Z9" s="228"/>
      <c r="AA9" s="228"/>
      <c r="AB9" s="228"/>
      <c r="AC9" s="228"/>
      <c r="AD9" s="229"/>
      <c r="AE9" s="84"/>
      <c r="AF9" s="84"/>
      <c r="AG9" s="83"/>
      <c r="AH9" s="16"/>
    </row>
    <row r="10" spans="1:34" ht="12.75" customHeight="1">
      <c r="H10" s="18"/>
      <c r="I10" s="18"/>
      <c r="J10" s="18"/>
      <c r="K10" s="18"/>
      <c r="L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ht="15.35">
      <c r="A11" s="19"/>
      <c r="B11" s="20"/>
      <c r="C11" s="20"/>
      <c r="D11" s="2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3"/>
    </row>
    <row r="12" spans="1:34" hidden="1">
      <c r="A12" s="24"/>
      <c r="B12" s="25">
        <v>1</v>
      </c>
      <c r="C12" s="25"/>
      <c r="D12" s="25"/>
      <c r="E12" s="6"/>
      <c r="F12" s="6"/>
      <c r="G12" s="6"/>
      <c r="H12" s="25">
        <v>2</v>
      </c>
      <c r="I12" s="119"/>
      <c r="J12" s="125">
        <v>3</v>
      </c>
      <c r="K12" s="25">
        <v>6</v>
      </c>
      <c r="L12" s="119"/>
      <c r="M12" s="125">
        <v>7</v>
      </c>
      <c r="N12" s="25">
        <v>10</v>
      </c>
      <c r="O12" s="25"/>
      <c r="P12" s="25">
        <v>11</v>
      </c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6"/>
    </row>
    <row r="13" spans="1:34" s="148" customFormat="1" ht="18" customHeight="1">
      <c r="A13" s="147"/>
      <c r="C13" s="149"/>
      <c r="D13" s="150" t="s">
        <v>25</v>
      </c>
      <c r="F13" s="151">
        <v>10</v>
      </c>
      <c r="G13" s="151" t="s">
        <v>26</v>
      </c>
      <c r="H13" s="152"/>
      <c r="I13" s="151">
        <v>15</v>
      </c>
      <c r="J13" s="151" t="s">
        <v>26</v>
      </c>
      <c r="K13" s="152"/>
      <c r="L13" s="151">
        <v>20</v>
      </c>
      <c r="M13" s="151" t="s">
        <v>26</v>
      </c>
      <c r="N13" s="152"/>
      <c r="O13" s="151">
        <v>25</v>
      </c>
      <c r="P13" s="151" t="s">
        <v>26</v>
      </c>
      <c r="R13" s="151">
        <v>30</v>
      </c>
      <c r="S13" s="151" t="s">
        <v>26</v>
      </c>
      <c r="U13" s="151">
        <v>35</v>
      </c>
      <c r="V13" s="151" t="s">
        <v>26</v>
      </c>
      <c r="X13" s="151">
        <v>40</v>
      </c>
      <c r="Y13" s="151" t="s">
        <v>26</v>
      </c>
      <c r="AA13" s="151">
        <v>45</v>
      </c>
      <c r="AB13" s="151" t="s">
        <v>26</v>
      </c>
      <c r="AD13" s="151">
        <v>50</v>
      </c>
      <c r="AE13" s="151" t="s">
        <v>26</v>
      </c>
      <c r="AF13" s="152"/>
      <c r="AG13" s="152"/>
      <c r="AH13" s="153"/>
    </row>
    <row r="14" spans="1:34" ht="18" customHeight="1" thickBot="1">
      <c r="A14" s="24"/>
      <c r="C14" s="67"/>
      <c r="E14" s="135"/>
      <c r="H14" s="6"/>
      <c r="K14" s="6"/>
      <c r="N14" s="6"/>
      <c r="AF14" s="6"/>
      <c r="AG14" s="6"/>
      <c r="AH14" s="26"/>
    </row>
    <row r="15" spans="1:34" ht="19.5" customHeight="1" thickBot="1">
      <c r="A15" s="24"/>
      <c r="B15" s="179" t="s">
        <v>3</v>
      </c>
      <c r="C15" s="180" t="s">
        <v>10</v>
      </c>
      <c r="D15" s="181" t="s">
        <v>27</v>
      </c>
      <c r="E15" s="6"/>
      <c r="F15" s="182" t="s">
        <v>23</v>
      </c>
      <c r="G15" s="183" t="s">
        <v>24</v>
      </c>
      <c r="H15" s="6"/>
      <c r="I15" s="182" t="s">
        <v>23</v>
      </c>
      <c r="J15" s="183" t="s">
        <v>24</v>
      </c>
      <c r="K15" s="77"/>
      <c r="L15" s="182" t="s">
        <v>23</v>
      </c>
      <c r="M15" s="183" t="s">
        <v>24</v>
      </c>
      <c r="N15" s="77"/>
      <c r="O15" s="182" t="s">
        <v>23</v>
      </c>
      <c r="P15" s="183" t="s">
        <v>24</v>
      </c>
      <c r="Q15" s="120"/>
      <c r="R15" s="182" t="s">
        <v>23</v>
      </c>
      <c r="S15" s="183" t="s">
        <v>24</v>
      </c>
      <c r="T15" s="120"/>
      <c r="U15" s="182" t="s">
        <v>23</v>
      </c>
      <c r="V15" s="183" t="s">
        <v>24</v>
      </c>
      <c r="W15" s="120"/>
      <c r="X15" s="182" t="s">
        <v>23</v>
      </c>
      <c r="Y15" s="183" t="s">
        <v>24</v>
      </c>
      <c r="Z15" s="120"/>
      <c r="AA15" s="182" t="s">
        <v>23</v>
      </c>
      <c r="AB15" s="183" t="s">
        <v>24</v>
      </c>
      <c r="AC15" s="120"/>
      <c r="AD15" s="182" t="s">
        <v>23</v>
      </c>
      <c r="AE15" s="183" t="s">
        <v>24</v>
      </c>
      <c r="AF15" s="59"/>
      <c r="AG15" s="179" t="s">
        <v>3</v>
      </c>
      <c r="AH15" s="26"/>
    </row>
    <row r="16" spans="1:34" ht="19.5" customHeight="1">
      <c r="A16" s="24"/>
      <c r="B16" s="57">
        <v>110</v>
      </c>
      <c r="C16" s="124" t="str">
        <f>'PE-Innenabmessungen'!D15</f>
        <v>-</v>
      </c>
      <c r="D16" s="159" t="s">
        <v>9</v>
      </c>
      <c r="E16" s="6"/>
      <c r="F16" s="136" t="s">
        <v>9</v>
      </c>
      <c r="G16" s="161" t="s">
        <v>9</v>
      </c>
      <c r="H16" s="6"/>
      <c r="I16" s="136" t="s">
        <v>9</v>
      </c>
      <c r="J16" s="161" t="s">
        <v>9</v>
      </c>
      <c r="K16" s="31"/>
      <c r="L16" s="136" t="s">
        <v>9</v>
      </c>
      <c r="M16" s="161" t="s">
        <v>9</v>
      </c>
      <c r="N16" s="31"/>
      <c r="O16" s="136" t="s">
        <v>9</v>
      </c>
      <c r="P16" s="161" t="s">
        <v>9</v>
      </c>
      <c r="Q16" s="146"/>
      <c r="R16" s="136" t="s">
        <v>9</v>
      </c>
      <c r="S16" s="161" t="s">
        <v>9</v>
      </c>
      <c r="T16" s="146"/>
      <c r="U16" s="136" t="s">
        <v>9</v>
      </c>
      <c r="V16" s="161" t="s">
        <v>9</v>
      </c>
      <c r="W16" s="146"/>
      <c r="X16" s="136" t="s">
        <v>9</v>
      </c>
      <c r="Y16" s="161" t="s">
        <v>9</v>
      </c>
      <c r="Z16" s="146"/>
      <c r="AA16" s="136" t="s">
        <v>9</v>
      </c>
      <c r="AB16" s="161" t="s">
        <v>9</v>
      </c>
      <c r="AC16" s="146"/>
      <c r="AD16" s="136" t="s">
        <v>9</v>
      </c>
      <c r="AE16" s="161" t="s">
        <v>9</v>
      </c>
      <c r="AF16" s="31"/>
      <c r="AG16" s="48">
        <v>110</v>
      </c>
      <c r="AH16" s="58"/>
    </row>
    <row r="17" spans="1:34" ht="19.5" customHeight="1">
      <c r="A17" s="24"/>
      <c r="B17" s="55">
        <v>125</v>
      </c>
      <c r="C17" s="130" t="str">
        <f>'PE-Innenabmessungen'!D16</f>
        <v>-</v>
      </c>
      <c r="D17" s="140" t="s">
        <v>9</v>
      </c>
      <c r="E17" s="6"/>
      <c r="F17" s="137" t="s">
        <v>9</v>
      </c>
      <c r="G17" s="71" t="s">
        <v>9</v>
      </c>
      <c r="H17" s="6"/>
      <c r="I17" s="137" t="s">
        <v>9</v>
      </c>
      <c r="J17" s="71" t="s">
        <v>9</v>
      </c>
      <c r="K17" s="31"/>
      <c r="L17" s="137" t="s">
        <v>9</v>
      </c>
      <c r="M17" s="71" t="s">
        <v>9</v>
      </c>
      <c r="N17" s="31"/>
      <c r="O17" s="137" t="s">
        <v>9</v>
      </c>
      <c r="P17" s="71" t="s">
        <v>9</v>
      </c>
      <c r="Q17" s="146"/>
      <c r="R17" s="137" t="s">
        <v>9</v>
      </c>
      <c r="S17" s="71" t="s">
        <v>9</v>
      </c>
      <c r="T17" s="146"/>
      <c r="U17" s="137" t="s">
        <v>9</v>
      </c>
      <c r="V17" s="71" t="s">
        <v>9</v>
      </c>
      <c r="W17" s="146"/>
      <c r="X17" s="137" t="s">
        <v>9</v>
      </c>
      <c r="Y17" s="71" t="s">
        <v>9</v>
      </c>
      <c r="Z17" s="146"/>
      <c r="AA17" s="137" t="s">
        <v>9</v>
      </c>
      <c r="AB17" s="71" t="s">
        <v>9</v>
      </c>
      <c r="AC17" s="146"/>
      <c r="AD17" s="137" t="s">
        <v>9</v>
      </c>
      <c r="AE17" s="71" t="s">
        <v>9</v>
      </c>
      <c r="AF17" s="31"/>
      <c r="AG17" s="39">
        <v>125</v>
      </c>
      <c r="AH17" s="58"/>
    </row>
    <row r="18" spans="1:34" ht="19.5" customHeight="1">
      <c r="A18" s="24"/>
      <c r="B18" s="56">
        <v>160</v>
      </c>
      <c r="C18" s="74" t="str">
        <f>'PE-Innenabmessungen'!D17</f>
        <v>-</v>
      </c>
      <c r="D18" s="141" t="s">
        <v>9</v>
      </c>
      <c r="E18" s="6"/>
      <c r="F18" s="138" t="s">
        <v>9</v>
      </c>
      <c r="G18" s="72" t="s">
        <v>9</v>
      </c>
      <c r="H18" s="6"/>
      <c r="I18" s="138" t="s">
        <v>9</v>
      </c>
      <c r="J18" s="72" t="s">
        <v>9</v>
      </c>
      <c r="K18" s="31"/>
      <c r="L18" s="138" t="s">
        <v>9</v>
      </c>
      <c r="M18" s="72" t="s">
        <v>9</v>
      </c>
      <c r="N18" s="31"/>
      <c r="O18" s="138" t="s">
        <v>9</v>
      </c>
      <c r="P18" s="72" t="s">
        <v>9</v>
      </c>
      <c r="Q18" s="146"/>
      <c r="R18" s="138" t="s">
        <v>9</v>
      </c>
      <c r="S18" s="72" t="s">
        <v>9</v>
      </c>
      <c r="T18" s="146"/>
      <c r="U18" s="138" t="s">
        <v>9</v>
      </c>
      <c r="V18" s="72" t="s">
        <v>9</v>
      </c>
      <c r="W18" s="146"/>
      <c r="X18" s="138" t="s">
        <v>9</v>
      </c>
      <c r="Y18" s="72" t="s">
        <v>9</v>
      </c>
      <c r="Z18" s="146"/>
      <c r="AA18" s="138" t="s">
        <v>9</v>
      </c>
      <c r="AB18" s="72" t="s">
        <v>9</v>
      </c>
      <c r="AC18" s="146"/>
      <c r="AD18" s="138" t="s">
        <v>9</v>
      </c>
      <c r="AE18" s="72" t="s">
        <v>9</v>
      </c>
      <c r="AF18" s="31"/>
      <c r="AG18" s="43">
        <v>160</v>
      </c>
      <c r="AH18" s="58"/>
    </row>
    <row r="19" spans="1:34" ht="19.5" customHeight="1">
      <c r="A19" s="24"/>
      <c r="B19" s="55">
        <v>200</v>
      </c>
      <c r="C19" s="130" t="str">
        <f>'PE-Innenabmessungen'!D18</f>
        <v>-</v>
      </c>
      <c r="D19" s="140" t="s">
        <v>9</v>
      </c>
      <c r="E19" s="6"/>
      <c r="F19" s="137" t="s">
        <v>9</v>
      </c>
      <c r="G19" s="143" t="s">
        <v>9</v>
      </c>
      <c r="H19" s="6"/>
      <c r="I19" s="137" t="s">
        <v>9</v>
      </c>
      <c r="J19" s="143" t="s">
        <v>9</v>
      </c>
      <c r="K19" s="31"/>
      <c r="L19" s="137" t="s">
        <v>9</v>
      </c>
      <c r="M19" s="143" t="s">
        <v>9</v>
      </c>
      <c r="N19" s="31"/>
      <c r="O19" s="137" t="s">
        <v>9</v>
      </c>
      <c r="P19" s="143" t="s">
        <v>9</v>
      </c>
      <c r="Q19" s="146"/>
      <c r="R19" s="137" t="s">
        <v>9</v>
      </c>
      <c r="S19" s="143" t="s">
        <v>9</v>
      </c>
      <c r="T19" s="146"/>
      <c r="U19" s="137" t="s">
        <v>9</v>
      </c>
      <c r="V19" s="143" t="s">
        <v>9</v>
      </c>
      <c r="W19" s="146"/>
      <c r="X19" s="137" t="s">
        <v>9</v>
      </c>
      <c r="Y19" s="143" t="s">
        <v>9</v>
      </c>
      <c r="Z19" s="146"/>
      <c r="AA19" s="137" t="s">
        <v>9</v>
      </c>
      <c r="AB19" s="143" t="s">
        <v>9</v>
      </c>
      <c r="AC19" s="146"/>
      <c r="AD19" s="137" t="s">
        <v>9</v>
      </c>
      <c r="AE19" s="143" t="s">
        <v>9</v>
      </c>
      <c r="AF19" s="31"/>
      <c r="AG19" s="39">
        <v>200</v>
      </c>
      <c r="AH19" s="58"/>
    </row>
    <row r="20" spans="1:34" ht="19.5" customHeight="1">
      <c r="A20" s="24"/>
      <c r="B20" s="56">
        <v>250</v>
      </c>
      <c r="C20" s="123">
        <f>'PE-Innenabmessungen'!D19</f>
        <v>234.6</v>
      </c>
      <c r="D20" s="156">
        <f>PI()*(C20*C20)/4000000</f>
        <v>4.3226084382611503E-2</v>
      </c>
      <c r="E20" s="6"/>
      <c r="F20" s="160">
        <f>-2*SQRT(8*9.81*($C20/4000)*F$13/1000)*LOG((($R$9/1000)/(3.71*4*$C20/4000))+(2.51*1.3*0.000001/((4*$C20/4000)*SQRT(8*9.81*($C20/4000)*F$13/1000))))</f>
        <v>1.3706244657443902</v>
      </c>
      <c r="G20" s="155">
        <f t="shared" ref="G20:G27" si="0">F20*$D20*1000</f>
        <v>59.246728813138816</v>
      </c>
      <c r="H20" s="31"/>
      <c r="I20" s="162">
        <f t="shared" ref="I20:I27" si="1">-2*SQRT(8*9.81*($C20/4000)*I$13/1000)*LOG((($R$9/1000)/(3.71*4*$C20/4000))+(2.51*1.3*0.000001/((4*$C20/4000)*SQRT(8*9.81*($C20/4000)*I$13/1000))))</f>
        <v>1.6829523527514187</v>
      </c>
      <c r="J20" s="144">
        <f t="shared" ref="J20:J27" si="2">I20*$D20*1000</f>
        <v>72.747440411947395</v>
      </c>
      <c r="K20" s="31"/>
      <c r="L20" s="162">
        <f t="shared" ref="L20:L27" si="3">-2*SQRT(8*9.81*($C20/4000)*L$13/1000)*LOG((($R$9/1000)/(3.71*4*$C20/4000))+(2.51*1.3*0.000001/((4*$C20/4000)*SQRT(8*9.81*($C20/4000)*L$13/1000))))</f>
        <v>1.9463017943253249</v>
      </c>
      <c r="M20" s="144">
        <f t="shared" ref="M20:M27" si="4">L20*$D20*1000</f>
        <v>84.131005595534674</v>
      </c>
      <c r="N20" s="31"/>
      <c r="O20" s="162">
        <f t="shared" ref="O20:O27" si="5">-2*SQRT(8*9.81*($C20/4000)*O$13/1000)*LOG((($R$9/1000)/(3.71*4*$C20/4000))+(2.51*1.3*0.000001/((4*$C20/4000)*SQRT(8*9.81*($C20/4000)*O$13/1000))))</f>
        <v>2.1783393655832395</v>
      </c>
      <c r="P20" s="144">
        <f t="shared" ref="P20:P27" si="6">O20*$D20*1000</f>
        <v>94.161081230665516</v>
      </c>
      <c r="Q20" s="146"/>
      <c r="R20" s="162">
        <f t="shared" ref="R20:R27" si="7">-2*SQRT(8*9.81*($C20/4000)*R$13/1000)*LOG((($R$9/1000)/(3.71*4*$C20/4000))+(2.51*1.3*0.000001/((4*$C20/4000)*SQRT(8*9.81*($C20/4000)*R$13/1000))))</f>
        <v>2.388130150905194</v>
      </c>
      <c r="S20" s="144">
        <f t="shared" ref="S20:S27" si="8">R20*$D20*1000</f>
        <v>103.22951541968665</v>
      </c>
      <c r="T20" s="146"/>
      <c r="U20" s="162">
        <f t="shared" ref="U20:U27" si="9">-2*SQRT(8*9.81*($C20/4000)*U$13/1000)*LOG((($R$9/1000)/(3.71*4*$C20/4000))+(2.51*1.3*0.000001/((4*$C20/4000)*SQRT(8*9.81*($C20/4000)*U$13/1000))))</f>
        <v>2.5810608883509456</v>
      </c>
      <c r="V20" s="144">
        <f t="shared" ref="V20:V27" si="10">U20*$D20*1000</f>
        <v>111.56915575651618</v>
      </c>
      <c r="W20" s="146"/>
      <c r="X20" s="162">
        <f t="shared" ref="X20:X27" si="11">-2*SQRT(8*9.81*($C20/4000)*X$13/1000)*LOG((($R$9/1000)/(3.71*4*$C20/4000))+(2.51*1.3*0.000001/((4*$C20/4000)*SQRT(8*9.81*($C20/4000)*X$13/1000))))</f>
        <v>2.7606420737934263</v>
      </c>
      <c r="Y20" s="144">
        <f t="shared" ref="Y20:Y27" si="12">X20*$D20*1000</f>
        <v>119.33174723198225</v>
      </c>
      <c r="Z20" s="146"/>
      <c r="AA20" s="162">
        <f t="shared" ref="AA20:AA27" si="13">-2*SQRT(8*9.81*($C20/4000)*AA$13/1000)*LOG((($R$9/1000)/(3.71*4*$C20/4000))+(2.51*1.3*0.000001/((4*$C20/4000)*SQRT(8*9.81*($C20/4000)*AA$13/1000))))</f>
        <v>2.9293124798748007</v>
      </c>
      <c r="AB20" s="144">
        <f t="shared" ref="AB20:AB27" si="14">AA20*$D20*1000</f>
        <v>126.62270843810511</v>
      </c>
      <c r="AC20" s="146"/>
      <c r="AD20" s="162">
        <f t="shared" ref="AD20:AD27" si="15">-2*SQRT(8*9.81*($C20/4000)*AD$13/1000)*LOG((($R$9/1000)/(3.71*4*$C20/4000))+(2.51*1.3*0.000001/((4*$C20/4000)*SQRT(8*9.81*($C20/4000)*AD$13/1000))))</f>
        <v>3.0888479700772682</v>
      </c>
      <c r="AE20" s="144">
        <f t="shared" ref="AE20:AE27" si="16">AD20*$D20*1000</f>
        <v>133.51880299961823</v>
      </c>
      <c r="AF20" s="31"/>
      <c r="AG20" s="43">
        <v>250</v>
      </c>
      <c r="AH20" s="58"/>
    </row>
    <row r="21" spans="1:34" ht="19.5" customHeight="1">
      <c r="A21" s="24"/>
      <c r="B21" s="55">
        <v>315</v>
      </c>
      <c r="C21" s="130">
        <f>'PE-Innenabmessungen'!D20</f>
        <v>295.60000000000002</v>
      </c>
      <c r="D21" s="140">
        <f t="shared" ref="D21:D27" si="17">PI()*(C21*C21)/4000000</f>
        <v>6.8627588862844466E-2</v>
      </c>
      <c r="E21" s="6"/>
      <c r="F21" s="137">
        <f t="shared" ref="F21:F27" si="18">-2*SQRT(8*9.81*($C21/4000)*F$13/1000)*LOG((($R$9/1000)/(3.71*4*$C21/4000))+(2.51*1.3*0.000001/((4*$C21/4000)*SQRT(8*9.81*($C21/4000)*F$13/1000))))</f>
        <v>1.5892067832705905</v>
      </c>
      <c r="G21" s="143">
        <f t="shared" si="0"/>
        <v>109.06342974033765</v>
      </c>
      <c r="H21" s="6"/>
      <c r="I21" s="137">
        <f t="shared" si="1"/>
        <v>1.950703843824952</v>
      </c>
      <c r="J21" s="143">
        <f t="shared" si="2"/>
        <v>133.87210138718916</v>
      </c>
      <c r="K21" s="31"/>
      <c r="L21" s="137">
        <f t="shared" si="3"/>
        <v>2.2555006872526575</v>
      </c>
      <c r="M21" s="143">
        <f t="shared" si="4"/>
        <v>154.78957384463851</v>
      </c>
      <c r="N21" s="31"/>
      <c r="O21" s="137">
        <f t="shared" si="5"/>
        <v>2.5240520710958387</v>
      </c>
      <c r="P21" s="143">
        <f t="shared" si="6"/>
        <v>173.21960780357628</v>
      </c>
      <c r="Q21" s="146"/>
      <c r="R21" s="137">
        <f t="shared" si="7"/>
        <v>2.7668526399479041</v>
      </c>
      <c r="S21" s="143">
        <f t="shared" si="8"/>
        <v>189.88242541842061</v>
      </c>
      <c r="T21" s="146"/>
      <c r="U21" s="137">
        <f t="shared" si="9"/>
        <v>2.9901382104592007</v>
      </c>
      <c r="V21" s="143">
        <f t="shared" si="10"/>
        <v>205.20597575047552</v>
      </c>
      <c r="W21" s="146"/>
      <c r="X21" s="137">
        <f t="shared" si="11"/>
        <v>3.1979724340202944</v>
      </c>
      <c r="Y21" s="143">
        <f t="shared" si="12"/>
        <v>219.46913739665479</v>
      </c>
      <c r="Z21" s="146"/>
      <c r="AA21" s="137">
        <f t="shared" si="13"/>
        <v>3.3931782723443775</v>
      </c>
      <c r="AB21" s="143">
        <f t="shared" si="14"/>
        <v>232.86564341278682</v>
      </c>
      <c r="AC21" s="146"/>
      <c r="AD21" s="137">
        <f t="shared" si="15"/>
        <v>3.5778112954478534</v>
      </c>
      <c r="AE21" s="143">
        <f t="shared" si="16"/>
        <v>245.53656261283624</v>
      </c>
      <c r="AF21" s="31"/>
      <c r="AG21" s="39">
        <v>315</v>
      </c>
      <c r="AH21" s="58"/>
    </row>
    <row r="22" spans="1:34" ht="19.5" customHeight="1">
      <c r="A22" s="24"/>
      <c r="B22" s="57">
        <v>355</v>
      </c>
      <c r="C22" s="74">
        <f>'PE-Innenabmessungen'!D21</f>
        <v>333.2</v>
      </c>
      <c r="D22" s="141">
        <f t="shared" si="17"/>
        <v>8.719666339227071E-2</v>
      </c>
      <c r="E22" s="6"/>
      <c r="F22" s="138">
        <f t="shared" si="18"/>
        <v>1.7150282793343476</v>
      </c>
      <c r="G22" s="144">
        <f t="shared" si="0"/>
        <v>149.54474358134235</v>
      </c>
      <c r="H22" s="31"/>
      <c r="I22" s="162">
        <f t="shared" si="1"/>
        <v>2.1048242260989456</v>
      </c>
      <c r="J22" s="144">
        <f t="shared" si="2"/>
        <v>183.53364954304647</v>
      </c>
      <c r="K22" s="31"/>
      <c r="L22" s="162">
        <f t="shared" si="3"/>
        <v>2.4334761172738797</v>
      </c>
      <c r="M22" s="144">
        <f t="shared" si="4"/>
        <v>212.19099787106038</v>
      </c>
      <c r="N22" s="31"/>
      <c r="O22" s="162">
        <f t="shared" si="5"/>
        <v>2.7230432075009707</v>
      </c>
      <c r="P22" s="144">
        <f t="shared" si="6"/>
        <v>237.44028196707131</v>
      </c>
      <c r="Q22" s="146"/>
      <c r="R22" s="162">
        <f t="shared" si="7"/>
        <v>2.9848428322590528</v>
      </c>
      <c r="S22" s="144">
        <f t="shared" si="8"/>
        <v>260.26833572332458</v>
      </c>
      <c r="T22" s="146"/>
      <c r="U22" s="162">
        <f t="shared" si="9"/>
        <v>3.2255994525194014</v>
      </c>
      <c r="V22" s="144">
        <f t="shared" si="10"/>
        <v>281.26150969962691</v>
      </c>
      <c r="W22" s="146"/>
      <c r="X22" s="162">
        <f t="shared" si="11"/>
        <v>3.4496950660084278</v>
      </c>
      <c r="Y22" s="144">
        <f t="shared" si="12"/>
        <v>300.80189947671397</v>
      </c>
      <c r="Z22" s="146"/>
      <c r="AA22" s="162">
        <f t="shared" si="13"/>
        <v>3.6601737418853926</v>
      </c>
      <c r="AB22" s="144">
        <f t="shared" si="14"/>
        <v>319.15493772840853</v>
      </c>
      <c r="AC22" s="146"/>
      <c r="AD22" s="162">
        <f t="shared" si="15"/>
        <v>3.8592520277790987</v>
      </c>
      <c r="AE22" s="144">
        <f t="shared" si="16"/>
        <v>336.51390001219221</v>
      </c>
      <c r="AF22" s="31"/>
      <c r="AG22" s="48">
        <v>355</v>
      </c>
      <c r="AH22" s="58"/>
    </row>
    <row r="23" spans="1:34" ht="19.5" customHeight="1">
      <c r="A23" s="24"/>
      <c r="B23" s="55">
        <v>400</v>
      </c>
      <c r="C23" s="130">
        <f>'PE-Innenabmessungen'!D22</f>
        <v>375.4</v>
      </c>
      <c r="D23" s="140">
        <f t="shared" si="17"/>
        <v>0.11068236184049152</v>
      </c>
      <c r="E23" s="6"/>
      <c r="F23" s="137">
        <f t="shared" si="18"/>
        <v>1.8496898078151469</v>
      </c>
      <c r="G23" s="143">
        <f t="shared" si="0"/>
        <v>204.72803660126533</v>
      </c>
      <c r="H23" s="6"/>
      <c r="I23" s="137">
        <f t="shared" si="1"/>
        <v>2.2697702743469312</v>
      </c>
      <c r="J23" s="143">
        <f t="shared" si="2"/>
        <v>251.22353480005876</v>
      </c>
      <c r="K23" s="31"/>
      <c r="L23" s="137">
        <f t="shared" si="3"/>
        <v>2.623951269395147</v>
      </c>
      <c r="M23" s="143">
        <f t="shared" si="4"/>
        <v>290.42512385101071</v>
      </c>
      <c r="N23" s="31"/>
      <c r="O23" s="137">
        <f t="shared" si="5"/>
        <v>2.9360089865530963</v>
      </c>
      <c r="P23" s="143">
        <f t="shared" si="6"/>
        <v>324.96440901660463</v>
      </c>
      <c r="Q23" s="146"/>
      <c r="R23" s="137">
        <f t="shared" si="7"/>
        <v>3.2181411261879664</v>
      </c>
      <c r="S23" s="143">
        <f t="shared" si="8"/>
        <v>356.1914605825034</v>
      </c>
      <c r="T23" s="146"/>
      <c r="U23" s="137">
        <f t="shared" si="9"/>
        <v>3.4775950574244723</v>
      </c>
      <c r="V23" s="143">
        <f t="shared" si="10"/>
        <v>384.90843448056035</v>
      </c>
      <c r="W23" s="146"/>
      <c r="X23" s="137">
        <f t="shared" si="11"/>
        <v>3.7190934504581961</v>
      </c>
      <c r="Y23" s="143">
        <f t="shared" si="12"/>
        <v>411.63804700221618</v>
      </c>
      <c r="Z23" s="146"/>
      <c r="AA23" s="137">
        <f t="shared" si="13"/>
        <v>3.9459169904005891</v>
      </c>
      <c r="AB23" s="143">
        <f t="shared" si="14"/>
        <v>436.74341212406131</v>
      </c>
      <c r="AC23" s="146"/>
      <c r="AD23" s="137">
        <f t="shared" si="15"/>
        <v>4.1604544945590529</v>
      </c>
      <c r="AE23" s="143">
        <f t="shared" si="16"/>
        <v>460.48892978768436</v>
      </c>
      <c r="AF23" s="31"/>
      <c r="AG23" s="39">
        <v>400</v>
      </c>
      <c r="AH23" s="58"/>
    </row>
    <row r="24" spans="1:34" ht="19.5" customHeight="1">
      <c r="A24" s="24"/>
      <c r="B24" s="57">
        <v>450</v>
      </c>
      <c r="C24" s="74">
        <f>'PE-Innenabmessungen'!D23</f>
        <v>422.4</v>
      </c>
      <c r="D24" s="141">
        <f t="shared" si="17"/>
        <v>0.14013212261414026</v>
      </c>
      <c r="E24" s="6"/>
      <c r="F24" s="138">
        <f t="shared" si="18"/>
        <v>1.9927382475905497</v>
      </c>
      <c r="G24" s="144">
        <f t="shared" si="0"/>
        <v>279.24664044924589</v>
      </c>
      <c r="H24" s="31"/>
      <c r="I24" s="162">
        <f t="shared" si="1"/>
        <v>2.4449869590178346</v>
      </c>
      <c r="J24" s="144">
        <f t="shared" si="2"/>
        <v>342.62121233106114</v>
      </c>
      <c r="K24" s="31"/>
      <c r="L24" s="162">
        <f t="shared" si="3"/>
        <v>2.8262852110845773</v>
      </c>
      <c r="M24" s="144">
        <f t="shared" si="4"/>
        <v>396.05334574223525</v>
      </c>
      <c r="N24" s="31"/>
      <c r="O24" s="162">
        <f t="shared" si="5"/>
        <v>3.1622327981831031</v>
      </c>
      <c r="P24" s="144">
        <f t="shared" si="6"/>
        <v>443.13039420945051</v>
      </c>
      <c r="Q24" s="146"/>
      <c r="R24" s="162">
        <f t="shared" si="7"/>
        <v>3.4659624964287294</v>
      </c>
      <c r="S24" s="144">
        <f t="shared" si="8"/>
        <v>485.69268152556236</v>
      </c>
      <c r="T24" s="146"/>
      <c r="U24" s="162">
        <f t="shared" si="9"/>
        <v>3.7452770870980663</v>
      </c>
      <c r="V24" s="144">
        <f t="shared" si="10"/>
        <v>524.83362799315637</v>
      </c>
      <c r="W24" s="146"/>
      <c r="X24" s="162">
        <f t="shared" si="11"/>
        <v>4.005261092533555</v>
      </c>
      <c r="Y24" s="144">
        <f t="shared" si="12"/>
        <v>561.26573852055753</v>
      </c>
      <c r="Z24" s="146"/>
      <c r="AA24" s="162">
        <f t="shared" si="13"/>
        <v>4.2494465260588861</v>
      </c>
      <c r="AB24" s="144">
        <f t="shared" si="14"/>
        <v>595.48396163191615</v>
      </c>
      <c r="AC24" s="146"/>
      <c r="AD24" s="162">
        <f t="shared" si="15"/>
        <v>4.4804051870300023</v>
      </c>
      <c r="AE24" s="144">
        <f t="shared" si="16"/>
        <v>627.84868902991832</v>
      </c>
      <c r="AF24" s="31"/>
      <c r="AG24" s="48">
        <v>450</v>
      </c>
      <c r="AH24" s="58"/>
    </row>
    <row r="25" spans="1:34" ht="19.5" customHeight="1">
      <c r="A25" s="24"/>
      <c r="B25" s="55">
        <v>500</v>
      </c>
      <c r="C25" s="130">
        <f>'PE-Innenabmessungen'!D24</f>
        <v>469.4</v>
      </c>
      <c r="D25" s="140">
        <f t="shared" si="17"/>
        <v>0.17305177247367898</v>
      </c>
      <c r="E25" s="6"/>
      <c r="F25" s="137">
        <f t="shared" si="18"/>
        <v>2.1295424149544888</v>
      </c>
      <c r="G25" s="143">
        <f t="shared" si="0"/>
        <v>368.52108946575305</v>
      </c>
      <c r="H25" s="6"/>
      <c r="I25" s="137">
        <f t="shared" si="1"/>
        <v>2.6125532246787229</v>
      </c>
      <c r="J25" s="143">
        <f t="shared" si="2"/>
        <v>452.10696621247865</v>
      </c>
      <c r="K25" s="31"/>
      <c r="L25" s="137">
        <f t="shared" si="3"/>
        <v>3.0197835553441785</v>
      </c>
      <c r="M25" s="143">
        <f t="shared" si="4"/>
        <v>522.57889673917816</v>
      </c>
      <c r="N25" s="31"/>
      <c r="O25" s="137">
        <f t="shared" si="5"/>
        <v>3.3785769798147802</v>
      </c>
      <c r="P25" s="143">
        <f t="shared" si="6"/>
        <v>584.66873479571677</v>
      </c>
      <c r="Q25" s="146"/>
      <c r="R25" s="137">
        <f t="shared" si="7"/>
        <v>3.7029604362069075</v>
      </c>
      <c r="S25" s="143">
        <f t="shared" si="8"/>
        <v>640.80386688551278</v>
      </c>
      <c r="T25" s="146"/>
      <c r="U25" s="137">
        <f t="shared" si="9"/>
        <v>4.0012678223411315</v>
      </c>
      <c r="V25" s="143">
        <f t="shared" si="10"/>
        <v>692.4264887980305</v>
      </c>
      <c r="W25" s="146"/>
      <c r="X25" s="137">
        <f t="shared" si="11"/>
        <v>4.2789296868904048</v>
      </c>
      <c r="Y25" s="143">
        <f t="shared" si="12"/>
        <v>740.47636660662874</v>
      </c>
      <c r="Z25" s="146"/>
      <c r="AA25" s="137">
        <f t="shared" si="13"/>
        <v>4.5397183808662964</v>
      </c>
      <c r="AB25" s="143">
        <f t="shared" si="14"/>
        <v>785.60631234025266</v>
      </c>
      <c r="AC25" s="146"/>
      <c r="AD25" s="137">
        <f t="shared" si="15"/>
        <v>4.7863806847391261</v>
      </c>
      <c r="AE25" s="143">
        <f t="shared" si="16"/>
        <v>828.29166122788695</v>
      </c>
      <c r="AF25" s="31"/>
      <c r="AG25" s="39">
        <v>500</v>
      </c>
      <c r="AH25" s="58"/>
    </row>
    <row r="26" spans="1:34" ht="19.5" customHeight="1">
      <c r="A26" s="24"/>
      <c r="B26" s="157">
        <v>630</v>
      </c>
      <c r="C26" s="74">
        <f>'PE-Innenabmessungen'!D25</f>
        <v>591.4</v>
      </c>
      <c r="D26" s="141">
        <f t="shared" si="17"/>
        <v>0.27469611782498454</v>
      </c>
      <c r="E26" s="6"/>
      <c r="F26" s="138">
        <f t="shared" si="18"/>
        <v>2.461068689788144</v>
      </c>
      <c r="G26" s="144">
        <f t="shared" si="0"/>
        <v>676.0460147854244</v>
      </c>
      <c r="H26" s="31"/>
      <c r="I26" s="162">
        <f t="shared" si="1"/>
        <v>3.0186210422936535</v>
      </c>
      <c r="J26" s="144">
        <f t="shared" si="2"/>
        <v>829.20348150287509</v>
      </c>
      <c r="K26" s="31"/>
      <c r="L26" s="162">
        <f t="shared" si="3"/>
        <v>3.4886895705630478</v>
      </c>
      <c r="M26" s="144">
        <f t="shared" si="4"/>
        <v>958.32948133018169</v>
      </c>
      <c r="N26" s="31"/>
      <c r="O26" s="162">
        <f t="shared" si="5"/>
        <v>3.9028429534241691</v>
      </c>
      <c r="P26" s="144">
        <f t="shared" si="6"/>
        <v>1072.0958077862163</v>
      </c>
      <c r="Q26" s="146"/>
      <c r="R26" s="162">
        <f t="shared" si="7"/>
        <v>4.2772747011010832</v>
      </c>
      <c r="S26" s="144">
        <f t="shared" si="8"/>
        <v>1174.9507552634889</v>
      </c>
      <c r="T26" s="146"/>
      <c r="U26" s="162">
        <f t="shared" si="9"/>
        <v>4.6216056372819372</v>
      </c>
      <c r="V26" s="144">
        <f t="shared" si="10"/>
        <v>1269.5371266794118</v>
      </c>
      <c r="W26" s="146"/>
      <c r="X26" s="162">
        <f t="shared" si="11"/>
        <v>4.9421047614429217</v>
      </c>
      <c r="Y26" s="144">
        <f t="shared" si="12"/>
        <v>1357.5769918527419</v>
      </c>
      <c r="Z26" s="146"/>
      <c r="AA26" s="162">
        <f t="shared" si="13"/>
        <v>5.2431267876859362</v>
      </c>
      <c r="AB26" s="144">
        <f t="shared" si="14"/>
        <v>1440.2665738415085</v>
      </c>
      <c r="AC26" s="146"/>
      <c r="AD26" s="162">
        <f t="shared" si="15"/>
        <v>5.5278424965010808</v>
      </c>
      <c r="AE26" s="144">
        <f t="shared" si="16"/>
        <v>1518.4768737368174</v>
      </c>
      <c r="AF26" s="31"/>
      <c r="AG26" s="107">
        <v>630</v>
      </c>
      <c r="AH26" s="58"/>
    </row>
    <row r="27" spans="1:34" ht="19.5" customHeight="1" thickBot="1">
      <c r="A27" s="24"/>
      <c r="B27" s="158">
        <v>800</v>
      </c>
      <c r="C27" s="134">
        <f>'PE-Innenabmessungen'!D26</f>
        <v>666.4</v>
      </c>
      <c r="D27" s="142">
        <f t="shared" si="17"/>
        <v>0.34878665356908284</v>
      </c>
      <c r="E27" s="6"/>
      <c r="F27" s="139">
        <f t="shared" si="18"/>
        <v>2.6511752825008621</v>
      </c>
      <c r="G27" s="145">
        <f t="shared" si="0"/>
        <v>924.69455480854356</v>
      </c>
      <c r="H27" s="6"/>
      <c r="I27" s="139">
        <f t="shared" si="1"/>
        <v>3.2514687683770296</v>
      </c>
      <c r="J27" s="145">
        <f t="shared" si="2"/>
        <v>1134.0689109066116</v>
      </c>
      <c r="K27" s="31"/>
      <c r="L27" s="139">
        <f t="shared" si="3"/>
        <v>3.7575681779897274</v>
      </c>
      <c r="M27" s="145">
        <f t="shared" si="4"/>
        <v>1310.5896303587128</v>
      </c>
      <c r="N27" s="31"/>
      <c r="O27" s="139">
        <f t="shared" si="5"/>
        <v>4.2034646311963941</v>
      </c>
      <c r="P27" s="145">
        <f t="shared" si="6"/>
        <v>1466.1123621109894</v>
      </c>
      <c r="Q27" s="146"/>
      <c r="R27" s="139">
        <f t="shared" si="7"/>
        <v>4.6065938575999326</v>
      </c>
      <c r="S27" s="145">
        <f t="shared" si="8"/>
        <v>1606.7184559441725</v>
      </c>
      <c r="T27" s="146"/>
      <c r="U27" s="139">
        <f t="shared" si="9"/>
        <v>4.97731455914478</v>
      </c>
      <c r="V27" s="145">
        <f t="shared" si="10"/>
        <v>1736.0208888447828</v>
      </c>
      <c r="W27" s="146"/>
      <c r="X27" s="139">
        <f t="shared" si="11"/>
        <v>5.3223764783141885</v>
      </c>
      <c r="Y27" s="145">
        <f t="shared" si="12"/>
        <v>1856.373880906006</v>
      </c>
      <c r="Z27" s="146"/>
      <c r="AA27" s="139">
        <f t="shared" si="13"/>
        <v>5.6464682414627783</v>
      </c>
      <c r="AB27" s="145">
        <f t="shared" si="14"/>
        <v>1969.4127624239063</v>
      </c>
      <c r="AC27" s="146"/>
      <c r="AD27" s="139">
        <f t="shared" si="15"/>
        <v>5.9530037413116474</v>
      </c>
      <c r="AE27" s="145">
        <f t="shared" si="16"/>
        <v>2076.3282536163197</v>
      </c>
      <c r="AF27" s="31"/>
      <c r="AG27" s="133">
        <v>800</v>
      </c>
      <c r="AH27" s="58"/>
    </row>
    <row r="28" spans="1:34">
      <c r="A28" s="51"/>
      <c r="B28" s="13"/>
      <c r="C28" s="13"/>
      <c r="D28" s="13"/>
      <c r="E28" s="52"/>
      <c r="F28" s="73"/>
      <c r="G28" s="60"/>
      <c r="H28" s="61"/>
      <c r="I28" s="61"/>
      <c r="J28" s="60"/>
      <c r="K28" s="61"/>
      <c r="L28" s="61"/>
      <c r="M28" s="61"/>
      <c r="N28" s="61"/>
      <c r="O28" s="61"/>
      <c r="P28" s="60"/>
      <c r="Q28" s="60"/>
      <c r="R28" s="73" t="s">
        <v>29</v>
      </c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52"/>
      <c r="AG28" s="52"/>
      <c r="AH28" s="53"/>
    </row>
    <row r="29" spans="1:34">
      <c r="B29" s="54" t="s">
        <v>19</v>
      </c>
      <c r="C29" s="54"/>
      <c r="D29" s="54"/>
      <c r="AC29" s="146"/>
    </row>
  </sheetData>
  <mergeCells count="3">
    <mergeCell ref="H1:AD1"/>
    <mergeCell ref="H2:AD4"/>
    <mergeCell ref="U9:AD9"/>
  </mergeCells>
  <pageMargins left="0.79000000000000015" right="0.79000000000000015" top="0.39000000000000007" bottom="0.39000000000000007" header="0.2" footer="0.24000000000000002"/>
  <pageSetup paperSize="9" scale="80" orientation="portrait" r:id="rId1"/>
  <headerFooter>
    <oddFooter xml:space="preserve">&amp;CGeschäftsstelle VKR  Schachenallee 29C CH-5000 Aarau
Tel. +41 (0)62 834 00 60 www.vkr.ch  info@vkr.ch
&amp;R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44BF1-4D98-499F-A2F2-DEAFB80E4C46}">
  <sheetPr>
    <tabColor theme="1"/>
  </sheetPr>
  <dimension ref="A1:AH29"/>
  <sheetViews>
    <sheetView showGridLines="0" zoomScaleNormal="100" zoomScalePageLayoutView="120" workbookViewId="0">
      <selection activeCell="R10" sqref="R10"/>
    </sheetView>
  </sheetViews>
  <sheetFormatPr baseColWidth="10" defaultRowHeight="12.7"/>
  <cols>
    <col min="1" max="1" width="1.29296875" customWidth="1"/>
    <col min="2" max="2" width="4.29296875" customWidth="1"/>
    <col min="3" max="3" width="6.9375" bestFit="1" customWidth="1"/>
    <col min="4" max="4" width="6.76171875" bestFit="1" customWidth="1"/>
    <col min="5" max="5" width="2.703125" customWidth="1"/>
    <col min="6" max="6" width="6.3515625" bestFit="1" customWidth="1"/>
    <col min="7" max="7" width="6.29296875" bestFit="1" customWidth="1"/>
    <col min="8" max="8" width="1.703125" customWidth="1"/>
    <col min="9" max="9" width="6.3515625" bestFit="1" customWidth="1"/>
    <col min="10" max="10" width="6.29296875" bestFit="1" customWidth="1"/>
    <col min="11" max="11" width="1.703125" customWidth="1"/>
    <col min="12" max="12" width="6.3515625" bestFit="1" customWidth="1"/>
    <col min="13" max="13" width="6.29296875" bestFit="1" customWidth="1"/>
    <col min="14" max="14" width="1.703125" customWidth="1"/>
    <col min="15" max="15" width="6.3515625" bestFit="1" customWidth="1"/>
    <col min="16" max="16" width="6.29296875" bestFit="1" customWidth="1"/>
    <col min="17" max="17" width="1.703125" customWidth="1"/>
    <col min="18" max="18" width="6.3515625" bestFit="1" customWidth="1"/>
    <col min="19" max="19" width="6.29296875" bestFit="1" customWidth="1"/>
    <col min="20" max="20" width="1.703125" customWidth="1"/>
    <col min="21" max="21" width="6.3515625" bestFit="1" customWidth="1"/>
    <col min="22" max="22" width="6.29296875" bestFit="1" customWidth="1"/>
    <col min="23" max="23" width="1.703125" customWidth="1"/>
    <col min="24" max="24" width="6.3515625" bestFit="1" customWidth="1"/>
    <col min="25" max="25" width="6.29296875" bestFit="1" customWidth="1"/>
    <col min="26" max="26" width="1.703125" customWidth="1"/>
    <col min="27" max="27" width="6.3515625" bestFit="1" customWidth="1"/>
    <col min="28" max="28" width="6.29296875" bestFit="1" customWidth="1"/>
    <col min="29" max="29" width="1.703125" customWidth="1"/>
    <col min="30" max="30" width="6.3515625" bestFit="1" customWidth="1"/>
    <col min="31" max="31" width="6.29296875" bestFit="1" customWidth="1"/>
    <col min="32" max="32" width="1.703125" customWidth="1"/>
    <col min="33" max="33" width="4.46875" customWidth="1"/>
    <col min="34" max="34" width="1.46875" customWidth="1"/>
    <col min="35" max="35" width="0.9375" customWidth="1"/>
  </cols>
  <sheetData>
    <row r="1" spans="1:34" s="3" customFormat="1" ht="18" customHeight="1">
      <c r="A1" s="1"/>
      <c r="B1" s="2"/>
      <c r="C1" s="2"/>
      <c r="D1" s="2"/>
      <c r="E1" s="2"/>
      <c r="F1" s="2"/>
      <c r="G1" s="81"/>
      <c r="H1" s="220" t="s">
        <v>28</v>
      </c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81"/>
      <c r="AF1" s="81"/>
      <c r="AG1" s="80" t="s">
        <v>85</v>
      </c>
      <c r="AH1" s="78"/>
    </row>
    <row r="2" spans="1:34" s="3" customFormat="1" ht="18" customHeight="1">
      <c r="A2" s="4"/>
      <c r="B2" s="5"/>
      <c r="C2" s="5"/>
      <c r="D2" s="5"/>
      <c r="E2" s="5"/>
      <c r="F2" s="5"/>
      <c r="G2" s="82"/>
      <c r="H2" s="219" t="s">
        <v>54</v>
      </c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82"/>
      <c r="AF2" s="82"/>
      <c r="AH2" s="79"/>
    </row>
    <row r="3" spans="1:34" s="3" customFormat="1" ht="18" customHeight="1">
      <c r="A3" s="4"/>
      <c r="B3" s="5"/>
      <c r="C3" s="5"/>
      <c r="D3" s="5"/>
      <c r="E3" s="5"/>
      <c r="F3" s="5"/>
      <c r="G3" s="82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82"/>
      <c r="AF3" s="82"/>
      <c r="AH3" s="79"/>
    </row>
    <row r="4" spans="1:34" s="3" customFormat="1" ht="18" customHeight="1">
      <c r="A4" s="4"/>
      <c r="B4" s="5"/>
      <c r="C4" s="5"/>
      <c r="D4" s="5"/>
      <c r="E4" s="5"/>
      <c r="F4" s="5"/>
      <c r="G4" s="82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82"/>
      <c r="AF4" s="82"/>
      <c r="AH4" s="79"/>
    </row>
    <row r="5" spans="1:34" s="3" customFormat="1" ht="18" customHeight="1">
      <c r="A5" s="4"/>
      <c r="B5" s="8" t="s">
        <v>11</v>
      </c>
      <c r="C5" s="8"/>
      <c r="D5" s="8"/>
      <c r="E5" s="8"/>
      <c r="F5" s="8"/>
      <c r="G5" s="8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H5" s="79"/>
    </row>
    <row r="6" spans="1:34" s="3" customFormat="1" ht="18" customHeight="1">
      <c r="A6" s="4"/>
      <c r="B6" s="10" t="s">
        <v>12</v>
      </c>
      <c r="C6" s="10"/>
      <c r="D6" s="10"/>
      <c r="E6" s="10"/>
      <c r="F6" s="10"/>
      <c r="G6" s="10"/>
      <c r="H6" s="10"/>
      <c r="I6" s="1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H6" s="79"/>
    </row>
    <row r="7" spans="1:34" s="3" customFormat="1" ht="8.25" customHeight="1">
      <c r="A7" s="11"/>
      <c r="B7" s="12"/>
      <c r="C7" s="12"/>
      <c r="D7" s="12"/>
      <c r="E7" s="12"/>
      <c r="F7" s="12"/>
      <c r="G7" s="12"/>
      <c r="H7" s="12"/>
      <c r="I7" s="12"/>
      <c r="J7" s="1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66"/>
    </row>
    <row r="8" spans="1:34" s="3" customFormat="1" ht="9" customHeight="1"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/>
    </row>
    <row r="9" spans="1:34" ht="18.350000000000001">
      <c r="A9" s="154"/>
      <c r="B9" s="166" t="s">
        <v>30</v>
      </c>
      <c r="C9" s="165"/>
      <c r="D9" s="165"/>
      <c r="E9" s="165"/>
      <c r="F9" s="165"/>
      <c r="G9" s="165"/>
      <c r="H9" s="165"/>
      <c r="I9" s="165"/>
      <c r="J9" s="165"/>
      <c r="K9" s="165"/>
      <c r="L9" s="167" t="s">
        <v>31</v>
      </c>
      <c r="M9" s="165"/>
      <c r="N9" s="165"/>
      <c r="O9" s="165"/>
      <c r="P9" s="168" t="s">
        <v>32</v>
      </c>
      <c r="Q9" s="165"/>
      <c r="R9" s="169">
        <v>0.5</v>
      </c>
      <c r="S9" s="167" t="s">
        <v>33</v>
      </c>
      <c r="T9" s="84"/>
      <c r="U9" s="227" t="s">
        <v>36</v>
      </c>
      <c r="V9" s="228"/>
      <c r="W9" s="228"/>
      <c r="X9" s="228"/>
      <c r="Y9" s="228"/>
      <c r="Z9" s="228"/>
      <c r="AA9" s="228"/>
      <c r="AB9" s="228"/>
      <c r="AC9" s="228"/>
      <c r="AD9" s="229"/>
      <c r="AE9" s="84"/>
      <c r="AF9" s="84"/>
      <c r="AG9" s="83"/>
      <c r="AH9" s="16"/>
    </row>
    <row r="10" spans="1:34" ht="12.75" customHeight="1">
      <c r="H10" s="18"/>
      <c r="I10" s="18"/>
      <c r="J10" s="18"/>
      <c r="K10" s="18"/>
      <c r="L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ht="15.35">
      <c r="A11" s="19"/>
      <c r="B11" s="20"/>
      <c r="C11" s="20"/>
      <c r="D11" s="2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3"/>
    </row>
    <row r="12" spans="1:34" hidden="1">
      <c r="A12" s="24"/>
      <c r="B12" s="25">
        <v>1</v>
      </c>
      <c r="C12" s="25"/>
      <c r="D12" s="25"/>
      <c r="E12" s="6"/>
      <c r="F12" s="6"/>
      <c r="G12" s="6"/>
      <c r="H12" s="25">
        <v>2</v>
      </c>
      <c r="I12" s="119"/>
      <c r="J12" s="125">
        <v>3</v>
      </c>
      <c r="K12" s="25">
        <v>6</v>
      </c>
      <c r="L12" s="119"/>
      <c r="M12" s="125">
        <v>7</v>
      </c>
      <c r="N12" s="25">
        <v>10</v>
      </c>
      <c r="O12" s="25"/>
      <c r="P12" s="25">
        <v>11</v>
      </c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6"/>
    </row>
    <row r="13" spans="1:34" s="148" customFormat="1" ht="18" customHeight="1">
      <c r="A13" s="147"/>
      <c r="C13" s="149"/>
      <c r="D13" s="150" t="s">
        <v>25</v>
      </c>
      <c r="F13" s="151">
        <v>10</v>
      </c>
      <c r="G13" s="151" t="s">
        <v>26</v>
      </c>
      <c r="H13" s="152"/>
      <c r="I13" s="151">
        <v>15</v>
      </c>
      <c r="J13" s="151" t="s">
        <v>26</v>
      </c>
      <c r="K13" s="152"/>
      <c r="L13" s="151">
        <v>20</v>
      </c>
      <c r="M13" s="151" t="s">
        <v>26</v>
      </c>
      <c r="N13" s="152"/>
      <c r="O13" s="151">
        <v>25</v>
      </c>
      <c r="P13" s="151" t="s">
        <v>26</v>
      </c>
      <c r="R13" s="151">
        <v>30</v>
      </c>
      <c r="S13" s="151" t="s">
        <v>26</v>
      </c>
      <c r="U13" s="151">
        <v>35</v>
      </c>
      <c r="V13" s="151" t="s">
        <v>26</v>
      </c>
      <c r="X13" s="151">
        <v>40</v>
      </c>
      <c r="Y13" s="151" t="s">
        <v>26</v>
      </c>
      <c r="AA13" s="151">
        <v>45</v>
      </c>
      <c r="AB13" s="151" t="s">
        <v>26</v>
      </c>
      <c r="AD13" s="151">
        <v>50</v>
      </c>
      <c r="AE13" s="151" t="s">
        <v>26</v>
      </c>
      <c r="AF13" s="152"/>
      <c r="AG13" s="152"/>
      <c r="AH13" s="153"/>
    </row>
    <row r="14" spans="1:34" ht="18" customHeight="1" thickBot="1">
      <c r="A14" s="24"/>
      <c r="C14" s="67"/>
      <c r="E14" s="135"/>
      <c r="H14" s="6"/>
      <c r="K14" s="6"/>
      <c r="N14" s="6"/>
      <c r="AF14" s="6"/>
      <c r="AG14" s="6"/>
      <c r="AH14" s="26"/>
    </row>
    <row r="15" spans="1:34" ht="19.5" customHeight="1" thickBot="1">
      <c r="A15" s="24"/>
      <c r="B15" s="179" t="s">
        <v>3</v>
      </c>
      <c r="C15" s="180" t="s">
        <v>10</v>
      </c>
      <c r="D15" s="181" t="s">
        <v>27</v>
      </c>
      <c r="E15" s="6"/>
      <c r="F15" s="182" t="s">
        <v>23</v>
      </c>
      <c r="G15" s="183" t="s">
        <v>24</v>
      </c>
      <c r="H15" s="6"/>
      <c r="I15" s="182" t="s">
        <v>23</v>
      </c>
      <c r="J15" s="183" t="s">
        <v>24</v>
      </c>
      <c r="K15" s="77"/>
      <c r="L15" s="182" t="s">
        <v>23</v>
      </c>
      <c r="M15" s="183" t="s">
        <v>24</v>
      </c>
      <c r="N15" s="77"/>
      <c r="O15" s="182" t="s">
        <v>23</v>
      </c>
      <c r="P15" s="183" t="s">
        <v>24</v>
      </c>
      <c r="Q15" s="120"/>
      <c r="R15" s="182" t="s">
        <v>23</v>
      </c>
      <c r="S15" s="183" t="s">
        <v>24</v>
      </c>
      <c r="T15" s="120"/>
      <c r="U15" s="182" t="s">
        <v>23</v>
      </c>
      <c r="V15" s="183" t="s">
        <v>24</v>
      </c>
      <c r="W15" s="120"/>
      <c r="X15" s="182" t="s">
        <v>23</v>
      </c>
      <c r="Y15" s="183" t="s">
        <v>24</v>
      </c>
      <c r="Z15" s="120"/>
      <c r="AA15" s="182" t="s">
        <v>23</v>
      </c>
      <c r="AB15" s="183" t="s">
        <v>24</v>
      </c>
      <c r="AC15" s="120"/>
      <c r="AD15" s="182" t="s">
        <v>23</v>
      </c>
      <c r="AE15" s="183" t="s">
        <v>24</v>
      </c>
      <c r="AF15" s="59"/>
      <c r="AG15" s="179" t="s">
        <v>3</v>
      </c>
      <c r="AH15" s="26"/>
    </row>
    <row r="16" spans="1:34" ht="19.5" customHeight="1">
      <c r="A16" s="24"/>
      <c r="B16" s="57">
        <v>110</v>
      </c>
      <c r="C16" s="124">
        <f>'PE-Innenabmessungen'!G15</f>
        <v>101.6</v>
      </c>
      <c r="D16" s="159">
        <f>PI()*(C16*C16)/4000000</f>
        <v>8.107319665559963E-3</v>
      </c>
      <c r="E16" s="6"/>
      <c r="F16" s="136">
        <f>-2*SQRT(8*9.81*($C16/4000)*F$13/1000)*LOG((($R$9/1000)/(3.71*4*$C16/4000))+(2.51*1.3*0.000001/((4*$C16/4000)*SQRT(8*9.81*($C16/4000)*F$13/1000))))</f>
        <v>0.79306763719978934</v>
      </c>
      <c r="G16" s="161">
        <f t="shared" ref="G16:G27" si="0">F16*$D16*1000</f>
        <v>6.4296528511890267</v>
      </c>
      <c r="H16" s="6"/>
      <c r="I16" s="136">
        <f t="shared" ref="I16:I27" si="1">-2*SQRT(8*9.81*($C16/4000)*I$13/1000)*LOG((($R$9/1000)/(3.71*4*$C16/4000))+(2.51*1.3*0.000001/((4*$C16/4000)*SQRT(8*9.81*($C16/4000)*I$13/1000))))</f>
        <v>0.97539518740916054</v>
      </c>
      <c r="J16" s="161">
        <f t="shared" ref="J16:J27" si="2">I16*$D16*1000</f>
        <v>7.9078405845748323</v>
      </c>
      <c r="K16" s="31"/>
      <c r="L16" s="136">
        <f t="shared" ref="L16:L27" si="3">-2*SQRT(8*9.81*($C16/4000)*L$13/1000)*LOG((($R$9/1000)/(3.71*4*$C16/4000))+(2.51*1.3*0.000001/((4*$C16/4000)*SQRT(8*9.81*($C16/4000)*L$13/1000))))</f>
        <v>1.1291668381429827</v>
      </c>
      <c r="M16" s="161">
        <f t="shared" ref="M16:M27" si="4">L16*$D16*1000</f>
        <v>9.1545165125747676</v>
      </c>
      <c r="N16" s="31"/>
      <c r="O16" s="136">
        <f t="shared" ref="O16:O27" si="5">-2*SQRT(8*9.81*($C16/4000)*O$13/1000)*LOG((($R$9/1000)/(3.71*4*$C16/4000))+(2.51*1.3*0.000001/((4*$C16/4000)*SQRT(8*9.81*($C16/4000)*O$13/1000))))</f>
        <v>1.2646734310247232</v>
      </c>
      <c r="P16" s="161">
        <f t="shared" ref="P16:P27" si="6">O16*$D16*1000</f>
        <v>10.25311177785793</v>
      </c>
      <c r="Q16" s="146"/>
      <c r="R16" s="136">
        <f t="shared" ref="R16:R27" si="7">-2*SQRT(8*9.81*($C16/4000)*R$13/1000)*LOG((($R$9/1000)/(3.71*4*$C16/4000))+(2.51*1.3*0.000001/((4*$C16/4000)*SQRT(8*9.81*($C16/4000)*R$13/1000))))</f>
        <v>1.3871988946427203</v>
      </c>
      <c r="S16" s="161">
        <f t="shared" ref="S16:S27" si="8">R16*$D16*1000</f>
        <v>11.246464878579969</v>
      </c>
      <c r="T16" s="146"/>
      <c r="U16" s="136">
        <f t="shared" ref="U16:U27" si="9">-2*SQRT(8*9.81*($C16/4000)*U$13/1000)*LOG((($R$9/1000)/(3.71*4*$C16/4000))+(2.51*1.3*0.000001/((4*$C16/4000)*SQRT(8*9.81*($C16/4000)*U$13/1000))))</f>
        <v>1.4998843866444913</v>
      </c>
      <c r="V16" s="161">
        <f t="shared" ref="V16:V27" si="10">U16*$D16*1000</f>
        <v>12.160042183909228</v>
      </c>
      <c r="W16" s="146"/>
      <c r="X16" s="136">
        <f t="shared" ref="X16:X27" si="11">-2*SQRT(8*9.81*($C16/4000)*X$13/1000)*LOG((($R$9/1000)/(3.71*4*$C16/4000))+(2.51*1.3*0.000001/((4*$C16/4000)*SQRT(8*9.81*($C16/4000)*X$13/1000))))</f>
        <v>1.6047775590413673</v>
      </c>
      <c r="Y16" s="161">
        <f t="shared" ref="Y16:Y27" si="12">X16*$D16*1000</f>
        <v>13.010444663265393</v>
      </c>
      <c r="Z16" s="146"/>
      <c r="AA16" s="136">
        <f t="shared" ref="AA16:AA27" si="13">-2*SQRT(8*9.81*($C16/4000)*AA$13/1000)*LOG((($R$9/1000)/(3.71*4*$C16/4000))+(2.51*1.3*0.000001/((4*$C16/4000)*SQRT(8*9.81*($C16/4000)*AA$13/1000))))</f>
        <v>1.7033012332722326</v>
      </c>
      <c r="AB16" s="161">
        <f t="shared" ref="AB16:AB27" si="14">AA16*$D16*1000</f>
        <v>13.809207584880509</v>
      </c>
      <c r="AC16" s="146"/>
      <c r="AD16" s="136">
        <f t="shared" ref="AD16:AD27" si="15">-2*SQRT(8*9.81*($C16/4000)*AD$13/1000)*LOG((($R$9/1000)/(3.71*4*$C16/4000))+(2.51*1.3*0.000001/((4*$C16/4000)*SQRT(8*9.81*($C16/4000)*AD$13/1000))))</f>
        <v>1.7964916465064769</v>
      </c>
      <c r="AE16" s="161">
        <f t="shared" ref="AE16:AE27" si="16">AD16*$D16*1000</f>
        <v>14.564732054736156</v>
      </c>
      <c r="AF16" s="31"/>
      <c r="AG16" s="48">
        <v>110</v>
      </c>
      <c r="AH16" s="58"/>
    </row>
    <row r="17" spans="1:34" ht="19.5" customHeight="1">
      <c r="A17" s="24"/>
      <c r="B17" s="55">
        <v>125</v>
      </c>
      <c r="C17" s="130">
        <f>'PE-Innenabmessungen'!G16</f>
        <v>115.4</v>
      </c>
      <c r="D17" s="140">
        <f t="shared" ref="D17:D19" si="17">PI()*(C17*C17)/4000000</f>
        <v>1.0459273005669964E-2</v>
      </c>
      <c r="E17" s="6"/>
      <c r="F17" s="137">
        <f t="shared" ref="F17:F27" si="18">-2*SQRT(8*9.81*($C17/4000)*F$13/1000)*LOG((($R$9/1000)/(3.71*4*$C17/4000))+(2.51*1.3*0.000001/((4*$C17/4000)*SQRT(8*9.81*($C17/4000)*F$13/1000))))</f>
        <v>0.86304463246812757</v>
      </c>
      <c r="G17" s="71">
        <f t="shared" si="0"/>
        <v>9.0268194270622413</v>
      </c>
      <c r="H17" s="6"/>
      <c r="I17" s="137">
        <f t="shared" si="1"/>
        <v>1.0611334138327064</v>
      </c>
      <c r="J17" s="71">
        <f t="shared" si="2"/>
        <v>11.098684070714841</v>
      </c>
      <c r="K17" s="31"/>
      <c r="L17" s="137">
        <f t="shared" si="3"/>
        <v>1.2281894665319106</v>
      </c>
      <c r="M17" s="71">
        <f t="shared" si="4"/>
        <v>12.845968933145407</v>
      </c>
      <c r="N17" s="31"/>
      <c r="O17" s="137">
        <f t="shared" si="5"/>
        <v>1.37539833507043</v>
      </c>
      <c r="P17" s="71">
        <f t="shared" si="6"/>
        <v>14.385666678045562</v>
      </c>
      <c r="Q17" s="146"/>
      <c r="R17" s="137">
        <f t="shared" si="7"/>
        <v>1.508502554673153</v>
      </c>
      <c r="S17" s="71">
        <f t="shared" si="8"/>
        <v>15.777840049077087</v>
      </c>
      <c r="T17" s="146"/>
      <c r="U17" s="137">
        <f t="shared" si="9"/>
        <v>1.6309156187959601</v>
      </c>
      <c r="V17" s="71">
        <f t="shared" si="10"/>
        <v>17.058191706198112</v>
      </c>
      <c r="W17" s="146"/>
      <c r="X17" s="137">
        <f t="shared" si="11"/>
        <v>1.744862575910767</v>
      </c>
      <c r="Y17" s="71">
        <f t="shared" si="12"/>
        <v>18.249994038827246</v>
      </c>
      <c r="Z17" s="146"/>
      <c r="AA17" s="137">
        <f t="shared" si="13"/>
        <v>1.8518894436620961</v>
      </c>
      <c r="AB17" s="71">
        <f t="shared" si="14"/>
        <v>19.369417267580129</v>
      </c>
      <c r="AC17" s="146"/>
      <c r="AD17" s="137">
        <f t="shared" si="15"/>
        <v>1.9531221440287199</v>
      </c>
      <c r="AE17" s="71">
        <f t="shared" si="16"/>
        <v>20.428237717815833</v>
      </c>
      <c r="AF17" s="31"/>
      <c r="AG17" s="39">
        <v>125</v>
      </c>
      <c r="AH17" s="58"/>
    </row>
    <row r="18" spans="1:34" ht="19.5" customHeight="1">
      <c r="A18" s="24"/>
      <c r="B18" s="56">
        <v>160</v>
      </c>
      <c r="C18" s="74">
        <f>'PE-Innenabmessungen'!G17</f>
        <v>147.6</v>
      </c>
      <c r="D18" s="141">
        <f t="shared" si="17"/>
        <v>1.7110495892217591E-2</v>
      </c>
      <c r="E18" s="6"/>
      <c r="F18" s="138">
        <f t="shared" si="18"/>
        <v>1.0148210805015478</v>
      </c>
      <c r="G18" s="72">
        <f t="shared" si="0"/>
        <v>17.364091929257551</v>
      </c>
      <c r="H18" s="6"/>
      <c r="I18" s="138">
        <f t="shared" si="1"/>
        <v>1.2470825886944497</v>
      </c>
      <c r="J18" s="72">
        <f t="shared" si="2"/>
        <v>21.338201511112462</v>
      </c>
      <c r="K18" s="31"/>
      <c r="L18" s="138">
        <f t="shared" si="3"/>
        <v>1.4429421758117413</v>
      </c>
      <c r="M18" s="72">
        <f t="shared" si="4"/>
        <v>24.689456171934314</v>
      </c>
      <c r="N18" s="31"/>
      <c r="O18" s="138">
        <f t="shared" si="5"/>
        <v>1.6155246861424666</v>
      </c>
      <c r="P18" s="72">
        <f t="shared" si="6"/>
        <v>27.642428506016788</v>
      </c>
      <c r="Q18" s="146"/>
      <c r="R18" s="138">
        <f t="shared" si="7"/>
        <v>1.7715667706850025</v>
      </c>
      <c r="S18" s="72">
        <f t="shared" si="8"/>
        <v>30.312385952594916</v>
      </c>
      <c r="T18" s="146"/>
      <c r="U18" s="138">
        <f t="shared" si="9"/>
        <v>1.9150722905428883</v>
      </c>
      <c r="V18" s="72">
        <f t="shared" si="10"/>
        <v>32.767836560633825</v>
      </c>
      <c r="W18" s="146"/>
      <c r="X18" s="138">
        <f t="shared" si="11"/>
        <v>2.0486508668949757</v>
      </c>
      <c r="Y18" s="72">
        <f t="shared" si="12"/>
        <v>35.053432242594489</v>
      </c>
      <c r="Z18" s="146"/>
      <c r="AA18" s="138">
        <f t="shared" si="13"/>
        <v>2.1741155984065541</v>
      </c>
      <c r="AB18" s="72">
        <f t="shared" si="14"/>
        <v>37.20019601574154</v>
      </c>
      <c r="AC18" s="146"/>
      <c r="AD18" s="138">
        <f t="shared" si="15"/>
        <v>2.2927868420144688</v>
      </c>
      <c r="AE18" s="72">
        <f t="shared" si="16"/>
        <v>39.230719842019113</v>
      </c>
      <c r="AF18" s="31"/>
      <c r="AG18" s="43">
        <v>160</v>
      </c>
      <c r="AH18" s="58"/>
    </row>
    <row r="19" spans="1:34" ht="19.5" customHeight="1">
      <c r="A19" s="24"/>
      <c r="B19" s="55">
        <v>200</v>
      </c>
      <c r="C19" s="130">
        <f>'PE-Innenabmessungen'!G18</f>
        <v>184.6</v>
      </c>
      <c r="D19" s="140">
        <f t="shared" si="17"/>
        <v>2.6764138877800984E-2</v>
      </c>
      <c r="E19" s="6"/>
      <c r="F19" s="137">
        <f t="shared" si="18"/>
        <v>1.1740807990251185</v>
      </c>
      <c r="G19" s="143">
        <f t="shared" si="0"/>
        <v>31.423261558867821</v>
      </c>
      <c r="H19" s="6"/>
      <c r="I19" s="137">
        <f t="shared" si="1"/>
        <v>1.4421863828663066</v>
      </c>
      <c r="J19" s="143">
        <f t="shared" si="2"/>
        <v>38.598876638707296</v>
      </c>
      <c r="K19" s="31"/>
      <c r="L19" s="137">
        <f t="shared" si="3"/>
        <v>1.6682593123932843</v>
      </c>
      <c r="M19" s="143">
        <f t="shared" si="4"/>
        <v>44.649523921078639</v>
      </c>
      <c r="N19" s="31"/>
      <c r="O19" s="137">
        <f t="shared" si="5"/>
        <v>1.8674579574518155</v>
      </c>
      <c r="P19" s="143">
        <f t="shared" si="6"/>
        <v>49.980904121694955</v>
      </c>
      <c r="Q19" s="146"/>
      <c r="R19" s="137">
        <f t="shared" si="7"/>
        <v>2.0475614684076691</v>
      </c>
      <c r="S19" s="143">
        <f t="shared" si="8"/>
        <v>54.80121950129697</v>
      </c>
      <c r="T19" s="146"/>
      <c r="U19" s="137">
        <f t="shared" si="9"/>
        <v>2.21319284035699</v>
      </c>
      <c r="V19" s="143">
        <f t="shared" si="10"/>
        <v>59.234200542669306</v>
      </c>
      <c r="W19" s="146"/>
      <c r="X19" s="137">
        <f t="shared" si="11"/>
        <v>2.3673650217772377</v>
      </c>
      <c r="Y19" s="143">
        <f t="shared" si="12"/>
        <v>63.360486217294344</v>
      </c>
      <c r="Z19" s="146"/>
      <c r="AA19" s="137">
        <f t="shared" si="13"/>
        <v>2.5121712256539164</v>
      </c>
      <c r="AB19" s="143">
        <f t="shared" si="14"/>
        <v>67.236099568216943</v>
      </c>
      <c r="AC19" s="146"/>
      <c r="AD19" s="137">
        <f t="shared" si="15"/>
        <v>2.6491357370305186</v>
      </c>
      <c r="AE19" s="143">
        <f t="shared" si="16"/>
        <v>70.901836772030464</v>
      </c>
      <c r="AF19" s="31"/>
      <c r="AG19" s="39">
        <v>200</v>
      </c>
      <c r="AH19" s="58"/>
    </row>
    <row r="20" spans="1:34" ht="19.5" customHeight="1">
      <c r="A20" s="24"/>
      <c r="B20" s="56">
        <v>250</v>
      </c>
      <c r="C20" s="123">
        <f>'PE-Innenabmessungen'!G19</f>
        <v>230.8</v>
      </c>
      <c r="D20" s="156">
        <f>PI()*(C20*C20)/4000000</f>
        <v>4.1837092022679857E-2</v>
      </c>
      <c r="E20" s="6"/>
      <c r="F20" s="160">
        <f t="shared" si="18"/>
        <v>1.3563065878195688</v>
      </c>
      <c r="G20" s="155">
        <f t="shared" si="0"/>
        <v>56.743923525574218</v>
      </c>
      <c r="H20" s="31"/>
      <c r="I20" s="162">
        <f t="shared" si="1"/>
        <v>1.6654133419076667</v>
      </c>
      <c r="J20" s="144">
        <f t="shared" si="2"/>
        <v>69.676051241189853</v>
      </c>
      <c r="K20" s="31"/>
      <c r="L20" s="162">
        <f t="shared" si="3"/>
        <v>1.9260475464079718</v>
      </c>
      <c r="M20" s="144">
        <f t="shared" si="4"/>
        <v>80.580228439127069</v>
      </c>
      <c r="N20" s="31"/>
      <c r="O20" s="162">
        <f t="shared" si="5"/>
        <v>2.1556930992952421</v>
      </c>
      <c r="P20" s="144">
        <f t="shared" si="6"/>
        <v>90.187930567870993</v>
      </c>
      <c r="Q20" s="146"/>
      <c r="R20" s="162">
        <f t="shared" si="7"/>
        <v>2.3633214253340853</v>
      </c>
      <c r="S20" s="144">
        <f t="shared" si="8"/>
        <v>98.874495950873055</v>
      </c>
      <c r="T20" s="146"/>
      <c r="U20" s="162">
        <f t="shared" si="9"/>
        <v>2.5542636351260475</v>
      </c>
      <c r="V20" s="144">
        <f t="shared" si="10"/>
        <v>106.86296275295322</v>
      </c>
      <c r="W20" s="146"/>
      <c r="X20" s="162">
        <f t="shared" si="11"/>
        <v>2.731993985024614</v>
      </c>
      <c r="Y20" s="144">
        <f t="shared" si="12"/>
        <v>114.29868375688264</v>
      </c>
      <c r="Z20" s="146"/>
      <c r="AA20" s="162">
        <f t="shared" si="13"/>
        <v>2.8989260781165007</v>
      </c>
      <c r="AB20" s="144">
        <f t="shared" si="14"/>
        <v>121.28263709710646</v>
      </c>
      <c r="AC20" s="146"/>
      <c r="AD20" s="162">
        <f t="shared" si="15"/>
        <v>3.0568174534948112</v>
      </c>
      <c r="AE20" s="144">
        <f t="shared" si="16"/>
        <v>127.88835309839632</v>
      </c>
      <c r="AF20" s="31"/>
      <c r="AG20" s="43">
        <v>250</v>
      </c>
      <c r="AH20" s="58"/>
    </row>
    <row r="21" spans="1:34" ht="19.5" customHeight="1">
      <c r="A21" s="24"/>
      <c r="B21" s="55">
        <v>315</v>
      </c>
      <c r="C21" s="130">
        <f>'PE-Innenabmessungen'!G20</f>
        <v>290.8</v>
      </c>
      <c r="D21" s="140">
        <f t="shared" ref="D21:D27" si="19">PI()*(C21*C21)/4000000</f>
        <v>6.6416912944366385E-2</v>
      </c>
      <c r="E21" s="6"/>
      <c r="F21" s="137">
        <f t="shared" si="18"/>
        <v>1.5726987274595494</v>
      </c>
      <c r="G21" s="143">
        <f t="shared" si="0"/>
        <v>104.4537944693967</v>
      </c>
      <c r="H21" s="6"/>
      <c r="I21" s="137">
        <f t="shared" si="1"/>
        <v>1.9304827122369792</v>
      </c>
      <c r="J21" s="143">
        <f t="shared" si="2"/>
        <v>128.21670223924775</v>
      </c>
      <c r="K21" s="31"/>
      <c r="L21" s="137">
        <f t="shared" si="3"/>
        <v>2.2321495701884699</v>
      </c>
      <c r="M21" s="143">
        <f t="shared" si="4"/>
        <v>148.25248368201247</v>
      </c>
      <c r="N21" s="31"/>
      <c r="O21" s="137">
        <f t="shared" si="5"/>
        <v>2.497943523366343</v>
      </c>
      <c r="P21" s="143">
        <f t="shared" si="6"/>
        <v>165.90569753136626</v>
      </c>
      <c r="Q21" s="146"/>
      <c r="R21" s="137">
        <f t="shared" si="7"/>
        <v>2.7382512678015059</v>
      </c>
      <c r="S21" s="143">
        <f t="shared" si="8"/>
        <v>181.86619607337352</v>
      </c>
      <c r="T21" s="146"/>
      <c r="U21" s="137">
        <f t="shared" si="9"/>
        <v>2.9592445037617789</v>
      </c>
      <c r="V21" s="143">
        <f t="shared" si="10"/>
        <v>196.54388458744077</v>
      </c>
      <c r="W21" s="146"/>
      <c r="X21" s="137">
        <f t="shared" si="11"/>
        <v>3.1649451118029321</v>
      </c>
      <c r="Y21" s="143">
        <f t="shared" si="12"/>
        <v>210.20588396431327</v>
      </c>
      <c r="Z21" s="146"/>
      <c r="AA21" s="137">
        <f t="shared" si="13"/>
        <v>3.3581470418484773</v>
      </c>
      <c r="AB21" s="143">
        <f t="shared" si="14"/>
        <v>223.03775973283183</v>
      </c>
      <c r="AC21" s="146"/>
      <c r="AD21" s="137">
        <f t="shared" si="15"/>
        <v>3.5408847419188931</v>
      </c>
      <c r="AE21" s="143">
        <f t="shared" si="16"/>
        <v>235.17463365006236</v>
      </c>
      <c r="AF21" s="31"/>
      <c r="AG21" s="39">
        <v>315</v>
      </c>
      <c r="AH21" s="58"/>
    </row>
    <row r="22" spans="1:34" ht="19.5" customHeight="1">
      <c r="A22" s="24"/>
      <c r="B22" s="57">
        <v>355</v>
      </c>
      <c r="C22" s="74">
        <f>'PE-Innenabmessungen'!G21</f>
        <v>327.8</v>
      </c>
      <c r="D22" s="141">
        <f t="shared" si="19"/>
        <v>8.4393263187839865E-2</v>
      </c>
      <c r="E22" s="6"/>
      <c r="F22" s="138">
        <f t="shared" si="18"/>
        <v>1.6973188221804449</v>
      </c>
      <c r="G22" s="144">
        <f t="shared" si="0"/>
        <v>143.24227407394866</v>
      </c>
      <c r="H22" s="31"/>
      <c r="I22" s="162">
        <f t="shared" si="1"/>
        <v>2.0831318352191133</v>
      </c>
      <c r="J22" s="144">
        <f t="shared" si="2"/>
        <v>175.80229322461449</v>
      </c>
      <c r="K22" s="31"/>
      <c r="L22" s="162">
        <f t="shared" si="3"/>
        <v>2.408426228314235</v>
      </c>
      <c r="M22" s="144">
        <f t="shared" si="4"/>
        <v>203.25494855461972</v>
      </c>
      <c r="N22" s="31"/>
      <c r="O22" s="162">
        <f t="shared" si="5"/>
        <v>2.6950354389362361</v>
      </c>
      <c r="P22" s="144">
        <f t="shared" si="6"/>
        <v>227.44283509870129</v>
      </c>
      <c r="Q22" s="146"/>
      <c r="R22" s="162">
        <f t="shared" si="7"/>
        <v>2.954161015730556</v>
      </c>
      <c r="S22" s="144">
        <f t="shared" si="8"/>
        <v>249.31128809980515</v>
      </c>
      <c r="T22" s="146"/>
      <c r="U22" s="162">
        <f t="shared" si="9"/>
        <v>3.1924586466261982</v>
      </c>
      <c r="V22" s="144">
        <f t="shared" si="10"/>
        <v>269.42200278101978</v>
      </c>
      <c r="W22" s="146"/>
      <c r="X22" s="162">
        <f t="shared" si="11"/>
        <v>3.4142655242666358</v>
      </c>
      <c r="Y22" s="144">
        <f t="shared" si="12"/>
        <v>288.14100898260227</v>
      </c>
      <c r="Z22" s="146"/>
      <c r="AA22" s="162">
        <f t="shared" si="13"/>
        <v>3.6225945983307</v>
      </c>
      <c r="AB22" s="144">
        <f t="shared" si="14"/>
        <v>305.72257935976984</v>
      </c>
      <c r="AC22" s="146"/>
      <c r="AD22" s="162">
        <f t="shared" si="15"/>
        <v>3.8196397597993892</v>
      </c>
      <c r="AE22" s="144">
        <f t="shared" si="16"/>
        <v>322.35186353148731</v>
      </c>
      <c r="AF22" s="31"/>
      <c r="AG22" s="48">
        <v>355</v>
      </c>
      <c r="AH22" s="58"/>
    </row>
    <row r="23" spans="1:34" ht="19.5" customHeight="1">
      <c r="A23" s="24"/>
      <c r="B23" s="55">
        <v>400</v>
      </c>
      <c r="C23" s="130">
        <f>'PE-Innenabmessungen'!G22</f>
        <v>369.4</v>
      </c>
      <c r="D23" s="140">
        <f t="shared" si="19"/>
        <v>0.10717257452790102</v>
      </c>
      <c r="E23" s="6"/>
      <c r="F23" s="137">
        <f t="shared" si="18"/>
        <v>1.8309260648537906</v>
      </c>
      <c r="G23" s="143">
        <f t="shared" si="0"/>
        <v>196.22506014061941</v>
      </c>
      <c r="H23" s="6"/>
      <c r="I23" s="137">
        <f t="shared" si="1"/>
        <v>2.2467868285449262</v>
      </c>
      <c r="J23" s="143">
        <f t="shared" si="2"/>
        <v>240.79392883053745</v>
      </c>
      <c r="K23" s="31"/>
      <c r="L23" s="137">
        <f t="shared" si="3"/>
        <v>2.5974107052455278</v>
      </c>
      <c r="M23" s="143">
        <f t="shared" si="4"/>
        <v>278.37119238749426</v>
      </c>
      <c r="N23" s="31"/>
      <c r="O23" s="137">
        <f t="shared" si="5"/>
        <v>2.906334666131245</v>
      </c>
      <c r="P23" s="143">
        <f t="shared" si="6"/>
        <v>311.47936860897318</v>
      </c>
      <c r="Q23" s="146"/>
      <c r="R23" s="137">
        <f t="shared" si="7"/>
        <v>3.1856337485070254</v>
      </c>
      <c r="S23" s="143">
        <f t="shared" si="8"/>
        <v>341.41257033046588</v>
      </c>
      <c r="T23" s="146"/>
      <c r="U23" s="137">
        <f t="shared" si="9"/>
        <v>3.4424824631829689</v>
      </c>
      <c r="V23" s="143">
        <f t="shared" si="10"/>
        <v>368.93970834646899</v>
      </c>
      <c r="W23" s="146"/>
      <c r="X23" s="137">
        <f t="shared" si="11"/>
        <v>3.681556013266067</v>
      </c>
      <c r="Y23" s="143">
        <f t="shared" si="12"/>
        <v>394.56183621039969</v>
      </c>
      <c r="Z23" s="146"/>
      <c r="AA23" s="137">
        <f t="shared" si="13"/>
        <v>3.9061021152330708</v>
      </c>
      <c r="AB23" s="143">
        <f t="shared" si="14"/>
        <v>418.62702005840811</v>
      </c>
      <c r="AC23" s="146"/>
      <c r="AD23" s="137">
        <f t="shared" si="15"/>
        <v>4.1184855833173009</v>
      </c>
      <c r="AE23" s="143">
        <f t="shared" si="16"/>
        <v>441.38870312015933</v>
      </c>
      <c r="AF23" s="31"/>
      <c r="AG23" s="39">
        <v>400</v>
      </c>
      <c r="AH23" s="58"/>
    </row>
    <row r="24" spans="1:34" ht="19.5" customHeight="1">
      <c r="A24" s="24"/>
      <c r="B24" s="57">
        <v>450</v>
      </c>
      <c r="C24" s="74">
        <f>'PE-Innenabmessungen'!G23</f>
        <v>415.6</v>
      </c>
      <c r="D24" s="141">
        <f t="shared" si="19"/>
        <v>0.13565660971983629</v>
      </c>
      <c r="E24" s="6"/>
      <c r="F24" s="138">
        <f t="shared" si="18"/>
        <v>1.9724510365257821</v>
      </c>
      <c r="G24" s="144">
        <f t="shared" si="0"/>
        <v>267.57602045346459</v>
      </c>
      <c r="H24" s="31"/>
      <c r="I24" s="162">
        <f t="shared" si="1"/>
        <v>2.4201377650051694</v>
      </c>
      <c r="J24" s="144">
        <f t="shared" si="2"/>
        <v>328.30768425554311</v>
      </c>
      <c r="K24" s="31"/>
      <c r="L24" s="162">
        <f t="shared" si="3"/>
        <v>2.7975903344503164</v>
      </c>
      <c r="M24" s="144">
        <f t="shared" si="4"/>
        <v>379.51162015651283</v>
      </c>
      <c r="N24" s="31"/>
      <c r="O24" s="162">
        <f t="shared" si="5"/>
        <v>3.1301499303568798</v>
      </c>
      <c r="P24" s="144">
        <f t="shared" si="6"/>
        <v>424.625527466996</v>
      </c>
      <c r="Q24" s="146"/>
      <c r="R24" s="162">
        <f t="shared" si="7"/>
        <v>3.4308167225455417</v>
      </c>
      <c r="S24" s="144">
        <f t="shared" si="8"/>
        <v>465.4129651506484</v>
      </c>
      <c r="T24" s="146"/>
      <c r="U24" s="162">
        <f t="shared" si="9"/>
        <v>3.7073147269684168</v>
      </c>
      <c r="V24" s="144">
        <f t="shared" si="10"/>
        <v>502.92174702495595</v>
      </c>
      <c r="W24" s="146"/>
      <c r="X24" s="162">
        <f t="shared" si="11"/>
        <v>3.9646771500039275</v>
      </c>
      <c r="Y24" s="144">
        <f t="shared" si="12"/>
        <v>537.83466080323558</v>
      </c>
      <c r="Z24" s="146"/>
      <c r="AA24" s="162">
        <f t="shared" si="13"/>
        <v>4.2064003628324347</v>
      </c>
      <c r="AB24" s="144">
        <f t="shared" si="14"/>
        <v>570.62601234613726</v>
      </c>
      <c r="AC24" s="146"/>
      <c r="AD24" s="162">
        <f t="shared" si="15"/>
        <v>4.4350302151294176</v>
      </c>
      <c r="AE24" s="144">
        <f t="shared" si="16"/>
        <v>601.64116298949295</v>
      </c>
      <c r="AF24" s="31"/>
      <c r="AG24" s="48">
        <v>450</v>
      </c>
      <c r="AH24" s="58"/>
    </row>
    <row r="25" spans="1:34" ht="19.5" customHeight="1">
      <c r="A25" s="24"/>
      <c r="B25" s="55">
        <v>500</v>
      </c>
      <c r="C25" s="130">
        <f>'PE-Innenabmessungen'!G24</f>
        <v>461.8</v>
      </c>
      <c r="D25" s="140">
        <f t="shared" si="19"/>
        <v>0.16749341542353566</v>
      </c>
      <c r="E25" s="6"/>
      <c r="F25" s="137">
        <f t="shared" si="18"/>
        <v>2.1078064457541301</v>
      </c>
      <c r="G25" s="143">
        <f t="shared" si="0"/>
        <v>353.04370065110271</v>
      </c>
      <c r="H25" s="6"/>
      <c r="I25" s="137">
        <f t="shared" si="1"/>
        <v>2.5859297700658304</v>
      </c>
      <c r="J25" s="143">
        <f t="shared" si="2"/>
        <v>433.12620923372418</v>
      </c>
      <c r="K25" s="31"/>
      <c r="L25" s="137">
        <f t="shared" si="3"/>
        <v>2.9890399988659735</v>
      </c>
      <c r="M25" s="143">
        <f t="shared" si="4"/>
        <v>500.64451824762301</v>
      </c>
      <c r="N25" s="31"/>
      <c r="O25" s="137">
        <f t="shared" si="5"/>
        <v>3.3442036597206211</v>
      </c>
      <c r="P25" s="143">
        <f t="shared" si="6"/>
        <v>560.13209283849426</v>
      </c>
      <c r="Q25" s="146"/>
      <c r="R25" s="137">
        <f t="shared" si="7"/>
        <v>3.6653056285172889</v>
      </c>
      <c r="S25" s="143">
        <f t="shared" si="8"/>
        <v>613.9145582914698</v>
      </c>
      <c r="T25" s="146"/>
      <c r="U25" s="137">
        <f t="shared" si="9"/>
        <v>3.9605954202401725</v>
      </c>
      <c r="V25" s="143">
        <f t="shared" si="10"/>
        <v>663.37365404683999</v>
      </c>
      <c r="W25" s="146"/>
      <c r="X25" s="137">
        <f t="shared" si="11"/>
        <v>4.23544860735774</v>
      </c>
      <c r="Y25" s="143">
        <f t="shared" si="12"/>
        <v>709.40975309720557</v>
      </c>
      <c r="Z25" s="146"/>
      <c r="AA25" s="137">
        <f t="shared" si="13"/>
        <v>4.4935993562621963</v>
      </c>
      <c r="AB25" s="143">
        <f t="shared" si="14"/>
        <v>752.64830372535641</v>
      </c>
      <c r="AC25" s="146"/>
      <c r="AD25" s="137">
        <f t="shared" si="15"/>
        <v>4.7377666465448796</v>
      </c>
      <c r="AE25" s="143">
        <f t="shared" si="16"/>
        <v>793.54471710951293</v>
      </c>
      <c r="AF25" s="31"/>
      <c r="AG25" s="39">
        <v>500</v>
      </c>
      <c r="AH25" s="58"/>
    </row>
    <row r="26" spans="1:34" ht="19.5" customHeight="1">
      <c r="A26" s="24"/>
      <c r="B26" s="157">
        <v>630</v>
      </c>
      <c r="C26" s="74">
        <f>'PE-Innenabmessungen'!G25</f>
        <v>581.79999999999995</v>
      </c>
      <c r="D26" s="141">
        <f t="shared" si="19"/>
        <v>0.26585039822212486</v>
      </c>
      <c r="E26" s="6"/>
      <c r="F26" s="138">
        <f t="shared" si="18"/>
        <v>2.4360493963712946</v>
      </c>
      <c r="G26" s="144">
        <f t="shared" si="0"/>
        <v>647.62470211407549</v>
      </c>
      <c r="H26" s="31"/>
      <c r="I26" s="162">
        <f t="shared" si="1"/>
        <v>2.9879765807996108</v>
      </c>
      <c r="J26" s="144">
        <f t="shared" si="2"/>
        <v>794.35476388395955</v>
      </c>
      <c r="K26" s="31"/>
      <c r="L26" s="162">
        <f t="shared" si="3"/>
        <v>3.453303092619135</v>
      </c>
      <c r="M26" s="144">
        <f t="shared" si="4"/>
        <v>918.06200235449239</v>
      </c>
      <c r="N26" s="31"/>
      <c r="O26" s="162">
        <f t="shared" si="5"/>
        <v>3.8632787840468596</v>
      </c>
      <c r="P26" s="144">
        <f t="shared" si="6"/>
        <v>1027.0542031819439</v>
      </c>
      <c r="Q26" s="146"/>
      <c r="R26" s="162">
        <f t="shared" si="7"/>
        <v>4.2339336734622801</v>
      </c>
      <c r="S26" s="144">
        <f t="shared" si="8"/>
        <v>1125.5929531360111</v>
      </c>
      <c r="T26" s="146"/>
      <c r="U26" s="162">
        <f t="shared" si="9"/>
        <v>4.5747914709060824</v>
      </c>
      <c r="V26" s="144">
        <f t="shared" si="10"/>
        <v>1216.2101343235622</v>
      </c>
      <c r="W26" s="146"/>
      <c r="X26" s="162">
        <f t="shared" si="11"/>
        <v>4.8920579045238322</v>
      </c>
      <c r="Y26" s="144">
        <f t="shared" si="12"/>
        <v>1300.5555420433545</v>
      </c>
      <c r="Z26" s="146"/>
      <c r="AA26" s="162">
        <f t="shared" si="13"/>
        <v>5.1900437418265204</v>
      </c>
      <c r="AB26" s="144">
        <f t="shared" si="14"/>
        <v>1379.7751955548274</v>
      </c>
      <c r="AC26" s="146"/>
      <c r="AD26" s="162">
        <f t="shared" si="15"/>
        <v>5.4718877670787203</v>
      </c>
      <c r="AE26" s="144">
        <f t="shared" si="16"/>
        <v>1454.7035419046515</v>
      </c>
      <c r="AF26" s="31"/>
      <c r="AG26" s="107">
        <v>630</v>
      </c>
      <c r="AH26" s="58"/>
    </row>
    <row r="27" spans="1:34" ht="19.5" customHeight="1" thickBot="1">
      <c r="A27" s="24"/>
      <c r="B27" s="158">
        <v>800</v>
      </c>
      <c r="C27" s="134">
        <f>'PE-Innenabmessungen'!G26</f>
        <v>655.6</v>
      </c>
      <c r="D27" s="142">
        <f t="shared" si="19"/>
        <v>0.33757305275135946</v>
      </c>
      <c r="E27" s="6"/>
      <c r="F27" s="139">
        <f t="shared" si="18"/>
        <v>2.6243541188275099</v>
      </c>
      <c r="G27" s="145">
        <f t="shared" si="0"/>
        <v>885.91123139320644</v>
      </c>
      <c r="H27" s="6"/>
      <c r="I27" s="139">
        <f t="shared" si="1"/>
        <v>3.2186175922270936</v>
      </c>
      <c r="J27" s="145">
        <f t="shared" si="2"/>
        <v>1086.5185662473302</v>
      </c>
      <c r="K27" s="31"/>
      <c r="L27" s="139">
        <f t="shared" si="3"/>
        <v>3.7196336755251216</v>
      </c>
      <c r="M27" s="145">
        <f t="shared" si="4"/>
        <v>1255.6480949637748</v>
      </c>
      <c r="N27" s="31"/>
      <c r="O27" s="139">
        <f t="shared" si="5"/>
        <v>4.1610517319880955</v>
      </c>
      <c r="P27" s="145">
        <f t="shared" si="6"/>
        <v>1404.6589358235531</v>
      </c>
      <c r="Q27" s="146"/>
      <c r="R27" s="139">
        <f t="shared" si="7"/>
        <v>4.5601322385934138</v>
      </c>
      <c r="S27" s="145">
        <f t="shared" si="8"/>
        <v>1539.3777607318693</v>
      </c>
      <c r="T27" s="146"/>
      <c r="U27" s="139">
        <f t="shared" si="9"/>
        <v>4.9271297968493535</v>
      </c>
      <c r="V27" s="145">
        <f t="shared" si="10"/>
        <v>1663.2662468246217</v>
      </c>
      <c r="W27" s="146"/>
      <c r="X27" s="139">
        <f t="shared" si="11"/>
        <v>5.2687263254689256</v>
      </c>
      <c r="Y27" s="145">
        <f t="shared" si="12"/>
        <v>1778.5800297999979</v>
      </c>
      <c r="Z27" s="146"/>
      <c r="AA27" s="139">
        <f t="shared" si="13"/>
        <v>5.5895633419966799</v>
      </c>
      <c r="AB27" s="145">
        <f t="shared" si="14"/>
        <v>1886.8859609049102</v>
      </c>
      <c r="AC27" s="146"/>
      <c r="AD27" s="139">
        <f t="shared" si="15"/>
        <v>5.8930204404878852</v>
      </c>
      <c r="AE27" s="145">
        <f t="shared" si="16"/>
        <v>1989.3249000216565</v>
      </c>
      <c r="AF27" s="31"/>
      <c r="AG27" s="133">
        <v>800</v>
      </c>
      <c r="AH27" s="58"/>
    </row>
    <row r="28" spans="1:34">
      <c r="A28" s="51"/>
      <c r="B28" s="13"/>
      <c r="C28" s="13"/>
      <c r="D28" s="13"/>
      <c r="E28" s="52"/>
      <c r="F28" s="73"/>
      <c r="G28" s="60"/>
      <c r="H28" s="61"/>
      <c r="I28" s="61"/>
      <c r="J28" s="60"/>
      <c r="K28" s="61"/>
      <c r="L28" s="61"/>
      <c r="M28" s="61"/>
      <c r="N28" s="61"/>
      <c r="O28" s="61"/>
      <c r="P28" s="60"/>
      <c r="Q28" s="60"/>
      <c r="R28" s="73" t="s">
        <v>29</v>
      </c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52"/>
      <c r="AG28" s="52"/>
      <c r="AH28" s="53"/>
    </row>
    <row r="29" spans="1:34">
      <c r="B29" s="54" t="s">
        <v>19</v>
      </c>
      <c r="C29" s="54"/>
      <c r="D29" s="54"/>
      <c r="AC29" s="146"/>
    </row>
  </sheetData>
  <mergeCells count="3">
    <mergeCell ref="H1:AD1"/>
    <mergeCell ref="H2:AD4"/>
    <mergeCell ref="U9:AD9"/>
  </mergeCells>
  <pageMargins left="0.79000000000000015" right="0.79000000000000015" top="0.39000000000000007" bottom="0.39000000000000007" header="0.2" footer="0.24000000000000002"/>
  <pageSetup paperSize="9" scale="80" orientation="portrait" r:id="rId1"/>
  <headerFooter>
    <oddFooter xml:space="preserve">&amp;CGeschäftsstelle VKR  Schachenallee 29C CH-5000 Aarau
Tel. +41 (0)62 834 00 60 www.vkr.ch  info@vkr.ch
&amp;R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554D5-8FF5-49DC-A43E-EA1896CF4EDA}">
  <sheetPr>
    <tabColor theme="1"/>
  </sheetPr>
  <dimension ref="A1:AH29"/>
  <sheetViews>
    <sheetView showGridLines="0" zoomScaleNormal="100" zoomScalePageLayoutView="120" workbookViewId="0">
      <selection activeCell="R10" sqref="R10"/>
    </sheetView>
  </sheetViews>
  <sheetFormatPr baseColWidth="10" defaultRowHeight="12.7"/>
  <cols>
    <col min="1" max="1" width="1.29296875" customWidth="1"/>
    <col min="2" max="2" width="4.29296875" customWidth="1"/>
    <col min="3" max="3" width="6.9375" bestFit="1" customWidth="1"/>
    <col min="4" max="4" width="6.76171875" bestFit="1" customWidth="1"/>
    <col min="5" max="5" width="2.703125" customWidth="1"/>
    <col min="6" max="6" width="6.3515625" bestFit="1" customWidth="1"/>
    <col min="7" max="7" width="6.29296875" bestFit="1" customWidth="1"/>
    <col min="8" max="8" width="1.703125" customWidth="1"/>
    <col min="9" max="9" width="6.3515625" bestFit="1" customWidth="1"/>
    <col min="10" max="10" width="6.29296875" bestFit="1" customWidth="1"/>
    <col min="11" max="11" width="1.703125" customWidth="1"/>
    <col min="12" max="12" width="6.3515625" bestFit="1" customWidth="1"/>
    <col min="13" max="13" width="6.29296875" bestFit="1" customWidth="1"/>
    <col min="14" max="14" width="1.703125" customWidth="1"/>
    <col min="15" max="15" width="6.3515625" bestFit="1" customWidth="1"/>
    <col min="16" max="16" width="6.29296875" bestFit="1" customWidth="1"/>
    <col min="17" max="17" width="1.703125" customWidth="1"/>
    <col min="18" max="18" width="6.3515625" bestFit="1" customWidth="1"/>
    <col min="19" max="19" width="6.29296875" bestFit="1" customWidth="1"/>
    <col min="20" max="20" width="1.703125" customWidth="1"/>
    <col min="21" max="21" width="6.3515625" bestFit="1" customWidth="1"/>
    <col min="22" max="22" width="6.29296875" bestFit="1" customWidth="1"/>
    <col min="23" max="23" width="1.703125" customWidth="1"/>
    <col min="24" max="24" width="6.3515625" bestFit="1" customWidth="1"/>
    <col min="25" max="25" width="6.29296875" bestFit="1" customWidth="1"/>
    <col min="26" max="26" width="1.703125" customWidth="1"/>
    <col min="27" max="27" width="6.3515625" bestFit="1" customWidth="1"/>
    <col min="28" max="28" width="6.29296875" bestFit="1" customWidth="1"/>
    <col min="29" max="29" width="1.703125" customWidth="1"/>
    <col min="30" max="30" width="6.3515625" bestFit="1" customWidth="1"/>
    <col min="31" max="31" width="6.29296875" bestFit="1" customWidth="1"/>
    <col min="32" max="32" width="1.703125" customWidth="1"/>
    <col min="33" max="33" width="4.46875" customWidth="1"/>
    <col min="34" max="34" width="1.46875" customWidth="1"/>
    <col min="35" max="35" width="0.9375" customWidth="1"/>
  </cols>
  <sheetData>
    <row r="1" spans="1:34" s="3" customFormat="1" ht="18" customHeight="1">
      <c r="A1" s="1"/>
      <c r="B1" s="2"/>
      <c r="C1" s="2"/>
      <c r="D1" s="2"/>
      <c r="E1" s="2"/>
      <c r="F1" s="2"/>
      <c r="G1" s="81"/>
      <c r="H1" s="220" t="s">
        <v>28</v>
      </c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81"/>
      <c r="AF1" s="81"/>
      <c r="AG1" s="80" t="s">
        <v>84</v>
      </c>
      <c r="AH1" s="78"/>
    </row>
    <row r="2" spans="1:34" s="3" customFormat="1" ht="18" customHeight="1">
      <c r="A2" s="4"/>
      <c r="B2" s="5"/>
      <c r="C2" s="5"/>
      <c r="D2" s="5"/>
      <c r="E2" s="5"/>
      <c r="F2" s="5"/>
      <c r="G2" s="82"/>
      <c r="H2" s="219" t="s">
        <v>54</v>
      </c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82"/>
      <c r="AF2" s="82"/>
      <c r="AH2" s="79"/>
    </row>
    <row r="3" spans="1:34" s="3" customFormat="1" ht="18" customHeight="1">
      <c r="A3" s="4"/>
      <c r="B3" s="5"/>
      <c r="C3" s="5"/>
      <c r="D3" s="5"/>
      <c r="E3" s="5"/>
      <c r="F3" s="5"/>
      <c r="G3" s="82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82"/>
      <c r="AF3" s="82"/>
      <c r="AH3" s="79"/>
    </row>
    <row r="4" spans="1:34" s="3" customFormat="1" ht="18" customHeight="1">
      <c r="A4" s="4"/>
      <c r="B4" s="5"/>
      <c r="C4" s="5"/>
      <c r="D4" s="5"/>
      <c r="E4" s="5"/>
      <c r="F4" s="5"/>
      <c r="G4" s="82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82"/>
      <c r="AF4" s="82"/>
      <c r="AH4" s="79"/>
    </row>
    <row r="5" spans="1:34" s="3" customFormat="1" ht="18" customHeight="1">
      <c r="A5" s="4"/>
      <c r="B5" s="8" t="s">
        <v>11</v>
      </c>
      <c r="C5" s="8"/>
      <c r="D5" s="8"/>
      <c r="E5" s="8"/>
      <c r="F5" s="8"/>
      <c r="G5" s="8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H5" s="79"/>
    </row>
    <row r="6" spans="1:34" s="3" customFormat="1" ht="18" customHeight="1">
      <c r="A6" s="4"/>
      <c r="B6" s="10" t="s">
        <v>12</v>
      </c>
      <c r="C6" s="10"/>
      <c r="D6" s="10"/>
      <c r="E6" s="10"/>
      <c r="F6" s="10"/>
      <c r="G6" s="10"/>
      <c r="H6" s="10"/>
      <c r="I6" s="1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H6" s="79"/>
    </row>
    <row r="7" spans="1:34" s="3" customFormat="1" ht="8.25" customHeight="1">
      <c r="A7" s="11"/>
      <c r="B7" s="12"/>
      <c r="C7" s="12"/>
      <c r="D7" s="12"/>
      <c r="E7" s="12"/>
      <c r="F7" s="12"/>
      <c r="G7" s="12"/>
      <c r="H7" s="12"/>
      <c r="I7" s="12"/>
      <c r="J7" s="1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66"/>
    </row>
    <row r="8" spans="1:34" s="3" customFormat="1" ht="9" customHeight="1"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/>
    </row>
    <row r="9" spans="1:34" ht="18.350000000000001">
      <c r="A9" s="154"/>
      <c r="B9" s="166" t="s">
        <v>30</v>
      </c>
      <c r="C9" s="165"/>
      <c r="D9" s="165"/>
      <c r="E9" s="165"/>
      <c r="F9" s="165"/>
      <c r="G9" s="165"/>
      <c r="H9" s="165"/>
      <c r="I9" s="165"/>
      <c r="J9" s="165"/>
      <c r="K9" s="165"/>
      <c r="L9" s="167" t="s">
        <v>31</v>
      </c>
      <c r="M9" s="165"/>
      <c r="N9" s="165"/>
      <c r="O9" s="165"/>
      <c r="P9" s="168" t="s">
        <v>32</v>
      </c>
      <c r="Q9" s="165"/>
      <c r="R9" s="169">
        <v>0.5</v>
      </c>
      <c r="S9" s="167" t="s">
        <v>33</v>
      </c>
      <c r="T9" s="84"/>
      <c r="U9" s="227" t="s">
        <v>34</v>
      </c>
      <c r="V9" s="228"/>
      <c r="W9" s="228"/>
      <c r="X9" s="228"/>
      <c r="Y9" s="228"/>
      <c r="Z9" s="228"/>
      <c r="AA9" s="228"/>
      <c r="AB9" s="228"/>
      <c r="AC9" s="228"/>
      <c r="AD9" s="229"/>
      <c r="AE9" s="84"/>
      <c r="AF9" s="84"/>
      <c r="AG9" s="83"/>
      <c r="AH9" s="16"/>
    </row>
    <row r="10" spans="1:34" ht="12.75" customHeight="1">
      <c r="H10" s="18"/>
      <c r="I10" s="18"/>
      <c r="J10" s="18"/>
      <c r="K10" s="18"/>
      <c r="L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ht="15.35">
      <c r="A11" s="19"/>
      <c r="B11" s="20"/>
      <c r="C11" s="20"/>
      <c r="D11" s="2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3"/>
    </row>
    <row r="12" spans="1:34" hidden="1">
      <c r="A12" s="24"/>
      <c r="B12" s="25">
        <v>1</v>
      </c>
      <c r="C12" s="25"/>
      <c r="D12" s="25"/>
      <c r="E12" s="6"/>
      <c r="F12" s="6"/>
      <c r="G12" s="6"/>
      <c r="H12" s="25">
        <v>2</v>
      </c>
      <c r="I12" s="119"/>
      <c r="J12" s="125">
        <v>3</v>
      </c>
      <c r="K12" s="25">
        <v>6</v>
      </c>
      <c r="L12" s="119"/>
      <c r="M12" s="125">
        <v>7</v>
      </c>
      <c r="N12" s="25">
        <v>10</v>
      </c>
      <c r="O12" s="25"/>
      <c r="P12" s="25">
        <v>11</v>
      </c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6"/>
    </row>
    <row r="13" spans="1:34" s="148" customFormat="1" ht="18" customHeight="1">
      <c r="A13" s="147"/>
      <c r="C13" s="149"/>
      <c r="D13" s="150" t="s">
        <v>25</v>
      </c>
      <c r="F13" s="151">
        <v>10</v>
      </c>
      <c r="G13" s="151" t="s">
        <v>26</v>
      </c>
      <c r="H13" s="152"/>
      <c r="I13" s="151">
        <v>15</v>
      </c>
      <c r="J13" s="151" t="s">
        <v>26</v>
      </c>
      <c r="K13" s="152"/>
      <c r="L13" s="151">
        <v>20</v>
      </c>
      <c r="M13" s="151" t="s">
        <v>26</v>
      </c>
      <c r="N13" s="152"/>
      <c r="O13" s="151">
        <v>25</v>
      </c>
      <c r="P13" s="151" t="s">
        <v>26</v>
      </c>
      <c r="R13" s="151">
        <v>30</v>
      </c>
      <c r="S13" s="151" t="s">
        <v>26</v>
      </c>
      <c r="U13" s="151">
        <v>35</v>
      </c>
      <c r="V13" s="151" t="s">
        <v>26</v>
      </c>
      <c r="X13" s="151">
        <v>40</v>
      </c>
      <c r="Y13" s="151" t="s">
        <v>26</v>
      </c>
      <c r="AA13" s="151">
        <v>45</v>
      </c>
      <c r="AB13" s="151" t="s">
        <v>26</v>
      </c>
      <c r="AD13" s="151">
        <v>50</v>
      </c>
      <c r="AE13" s="151" t="s">
        <v>26</v>
      </c>
      <c r="AF13" s="152"/>
      <c r="AG13" s="152"/>
      <c r="AH13" s="153"/>
    </row>
    <row r="14" spans="1:34" ht="18" customHeight="1" thickBot="1">
      <c r="A14" s="24"/>
      <c r="C14" s="67"/>
      <c r="E14" s="135"/>
      <c r="H14" s="6"/>
      <c r="K14" s="6"/>
      <c r="N14" s="6"/>
      <c r="AF14" s="6"/>
      <c r="AG14" s="6"/>
      <c r="AH14" s="26"/>
    </row>
    <row r="15" spans="1:34" ht="19.5" customHeight="1" thickBot="1">
      <c r="A15" s="24"/>
      <c r="B15" s="179" t="s">
        <v>3</v>
      </c>
      <c r="C15" s="180" t="s">
        <v>10</v>
      </c>
      <c r="D15" s="181" t="s">
        <v>27</v>
      </c>
      <c r="E15" s="6"/>
      <c r="F15" s="182" t="s">
        <v>23</v>
      </c>
      <c r="G15" s="183" t="s">
        <v>24</v>
      </c>
      <c r="H15" s="6"/>
      <c r="I15" s="182" t="s">
        <v>23</v>
      </c>
      <c r="J15" s="183" t="s">
        <v>24</v>
      </c>
      <c r="K15" s="77"/>
      <c r="L15" s="182" t="s">
        <v>23</v>
      </c>
      <c r="M15" s="183" t="s">
        <v>24</v>
      </c>
      <c r="N15" s="77"/>
      <c r="O15" s="182" t="s">
        <v>23</v>
      </c>
      <c r="P15" s="183" t="s">
        <v>24</v>
      </c>
      <c r="Q15" s="120"/>
      <c r="R15" s="182" t="s">
        <v>23</v>
      </c>
      <c r="S15" s="183" t="s">
        <v>24</v>
      </c>
      <c r="T15" s="120"/>
      <c r="U15" s="182" t="s">
        <v>23</v>
      </c>
      <c r="V15" s="183" t="s">
        <v>24</v>
      </c>
      <c r="W15" s="120"/>
      <c r="X15" s="182" t="s">
        <v>23</v>
      </c>
      <c r="Y15" s="183" t="s">
        <v>24</v>
      </c>
      <c r="Z15" s="120"/>
      <c r="AA15" s="182" t="s">
        <v>23</v>
      </c>
      <c r="AB15" s="183" t="s">
        <v>24</v>
      </c>
      <c r="AC15" s="120"/>
      <c r="AD15" s="182" t="s">
        <v>23</v>
      </c>
      <c r="AE15" s="183" t="s">
        <v>24</v>
      </c>
      <c r="AF15" s="59"/>
      <c r="AG15" s="179" t="s">
        <v>3</v>
      </c>
      <c r="AH15" s="26"/>
    </row>
    <row r="16" spans="1:34" ht="19.5" customHeight="1">
      <c r="A16" s="24"/>
      <c r="B16" s="57">
        <v>110</v>
      </c>
      <c r="C16" s="124">
        <f>'PE-Innenabmessungen'!J15</f>
        <v>99.4</v>
      </c>
      <c r="D16" s="159">
        <f>PI()*(C16*C16)/4000000</f>
        <v>7.7600165977056122E-3</v>
      </c>
      <c r="E16" s="6"/>
      <c r="F16" s="136">
        <f>-2*SQRT(8*9.81*($C16/4000)*F$13/1000)*LOG((($R$9/1000)/(3.71*4*$C16/4000))+(2.51*1.3*0.000001/((4*$C16/4000)*SQRT(8*9.81*($C16/4000)*F$13/1000))))</f>
        <v>0.78158361501181861</v>
      </c>
      <c r="G16" s="161">
        <f t="shared" ref="G16:G27" si="0">F16*$D16*1000</f>
        <v>6.0651018249864661</v>
      </c>
      <c r="H16" s="6"/>
      <c r="I16" s="136">
        <f t="shared" ref="I16:I27" si="1">-2*SQRT(8*9.81*($C16/4000)*I$13/1000)*LOG((($R$9/1000)/(3.71*4*$C16/4000))+(2.51*1.3*0.000001/((4*$C16/4000)*SQRT(8*9.81*($C16/4000)*I$13/1000))))</f>
        <v>0.9613241383048301</v>
      </c>
      <c r="J16" s="161">
        <f t="shared" ref="J16:J27" si="2">I16*$D16*1000</f>
        <v>7.4598912690205266</v>
      </c>
      <c r="K16" s="31"/>
      <c r="L16" s="136">
        <f t="shared" ref="L16:L27" si="3">-2*SQRT(8*9.81*($C16/4000)*L$13/1000)*LOG((($R$9/1000)/(3.71*4*$C16/4000))+(2.51*1.3*0.000001/((4*$C16/4000)*SQRT(8*9.81*($C16/4000)*L$13/1000))))</f>
        <v>1.1129153369527494</v>
      </c>
      <c r="M16" s="161">
        <f t="shared" ref="M16:M27" si="4">L16*$D16*1000</f>
        <v>8.6362414865944697</v>
      </c>
      <c r="N16" s="31"/>
      <c r="O16" s="136">
        <f t="shared" ref="O16:O27" si="5">-2*SQRT(8*9.81*($C16/4000)*O$13/1000)*LOG((($R$9/1000)/(3.71*4*$C16/4000))+(2.51*1.3*0.000001/((4*$C16/4000)*SQRT(8*9.81*($C16/4000)*O$13/1000))))</f>
        <v>1.2465011790884415</v>
      </c>
      <c r="P16" s="161">
        <f t="shared" ref="P16:P27" si="6">O16*$D16*1000</f>
        <v>9.6728698387859211</v>
      </c>
      <c r="Q16" s="146"/>
      <c r="R16" s="136">
        <f t="shared" ref="R16:R27" si="7">-2*SQRT(8*9.81*($C16/4000)*R$13/1000)*LOG((($R$9/1000)/(3.71*4*$C16/4000))+(2.51*1.3*0.000001/((4*$C16/4000)*SQRT(8*9.81*($C16/4000)*R$13/1000))))</f>
        <v>1.3672903111559411</v>
      </c>
      <c r="S16" s="161">
        <f t="shared" ref="S16:S27" si="8">R16*$D16*1000</f>
        <v>10.610195508452174</v>
      </c>
      <c r="T16" s="146"/>
      <c r="U16" s="136">
        <f t="shared" ref="U16:U27" si="9">-2*SQRT(8*9.81*($C16/4000)*U$13/1000)*LOG((($R$9/1000)/(3.71*4*$C16/4000))+(2.51*1.3*0.000001/((4*$C16/4000)*SQRT(8*9.81*($C16/4000)*U$13/1000))))</f>
        <v>1.4783791867088694</v>
      </c>
      <c r="V16" s="161">
        <f t="shared" ref="V16:V27" si="10">U16*$D16*1000</f>
        <v>11.47224702656335</v>
      </c>
      <c r="W16" s="146"/>
      <c r="X16" s="136">
        <f t="shared" ref="X16:X27" si="11">-2*SQRT(8*9.81*($C16/4000)*X$13/1000)*LOG((($R$9/1000)/(3.71*4*$C16/4000))+(2.51*1.3*0.000001/((4*$C16/4000)*SQRT(8*9.81*($C16/4000)*X$13/1000))))</f>
        <v>1.5817863384746869</v>
      </c>
      <c r="Y16" s="161">
        <f t="shared" ref="Y16:Y27" si="12">X16*$D16*1000</f>
        <v>12.274688240587558</v>
      </c>
      <c r="Z16" s="146"/>
      <c r="AA16" s="136">
        <f t="shared" ref="AA16:AA27" si="13">-2*SQRT(8*9.81*($C16/4000)*AA$13/1000)*LOG((($R$9/1000)/(3.71*4*$C16/4000))+(2.51*1.3*0.000001/((4*$C16/4000)*SQRT(8*9.81*($C16/4000)*AA$13/1000))))</f>
        <v>1.6789143657222714</v>
      </c>
      <c r="AB16" s="161">
        <f t="shared" ref="AB16:AB27" si="14">AA16*$D16*1000</f>
        <v>13.028403344131215</v>
      </c>
      <c r="AC16" s="146"/>
      <c r="AD16" s="136">
        <f t="shared" ref="AD16:AD27" si="15">-2*SQRT(8*9.81*($C16/4000)*AD$13/1000)*LOG((($R$9/1000)/(3.71*4*$C16/4000))+(2.51*1.3*0.000001/((4*$C16/4000)*SQRT(8*9.81*($C16/4000)*AD$13/1000))))</f>
        <v>1.7707847843592239</v>
      </c>
      <c r="AE16" s="161">
        <f t="shared" ref="AE16:AE27" si="16">AD16*$D16*1000</f>
        <v>13.741319317592131</v>
      </c>
      <c r="AF16" s="31"/>
      <c r="AG16" s="48">
        <v>110</v>
      </c>
      <c r="AH16" s="58"/>
    </row>
    <row r="17" spans="1:34" ht="19.5" customHeight="1">
      <c r="A17" s="24"/>
      <c r="B17" s="55">
        <v>125</v>
      </c>
      <c r="C17" s="130">
        <f>'PE-Innenabmessungen'!J16</f>
        <v>113</v>
      </c>
      <c r="D17" s="140">
        <f t="shared" ref="D17:D19" si="17">PI()*(C17*C17)/4000000</f>
        <v>1.0028749148422018E-2</v>
      </c>
      <c r="E17" s="6"/>
      <c r="F17" s="137">
        <f t="shared" ref="F17:F27" si="18">-2*SQRT(8*9.81*($C17/4000)*F$13/1000)*LOG((($R$9/1000)/(3.71*4*$C17/4000))+(2.51*1.3*0.000001/((4*$C17/4000)*SQRT(8*9.81*($C17/4000)*F$13/1000))))</f>
        <v>0.85111569797807218</v>
      </c>
      <c r="G17" s="71">
        <f t="shared" si="0"/>
        <v>8.5356258313062021</v>
      </c>
      <c r="H17" s="6"/>
      <c r="I17" s="137">
        <f t="shared" si="1"/>
        <v>1.0465179694763831</v>
      </c>
      <c r="J17" s="71">
        <f t="shared" si="2"/>
        <v>10.495266195194615</v>
      </c>
      <c r="K17" s="31"/>
      <c r="L17" s="137">
        <f t="shared" si="3"/>
        <v>1.2113096670945653</v>
      </c>
      <c r="M17" s="71">
        <f t="shared" si="4"/>
        <v>12.14792079234998</v>
      </c>
      <c r="N17" s="31"/>
      <c r="O17" s="137">
        <f t="shared" si="5"/>
        <v>1.3565238455233151</v>
      </c>
      <c r="P17" s="71">
        <f t="shared" si="6"/>
        <v>13.604237360606108</v>
      </c>
      <c r="Q17" s="146"/>
      <c r="R17" s="137">
        <f t="shared" si="7"/>
        <v>1.4878248752000012</v>
      </c>
      <c r="S17" s="71">
        <f t="shared" si="8"/>
        <v>14.921022450163107</v>
      </c>
      <c r="T17" s="146"/>
      <c r="U17" s="137">
        <f t="shared" si="9"/>
        <v>1.6085798320813922</v>
      </c>
      <c r="V17" s="71">
        <f t="shared" si="10"/>
        <v>16.132043621155095</v>
      </c>
      <c r="W17" s="146"/>
      <c r="X17" s="137">
        <f t="shared" si="11"/>
        <v>1.72098352848567</v>
      </c>
      <c r="Y17" s="71">
        <f t="shared" si="12"/>
        <v>17.259312095748985</v>
      </c>
      <c r="Z17" s="146"/>
      <c r="AA17" s="137">
        <f t="shared" si="13"/>
        <v>1.826560983835805</v>
      </c>
      <c r="AB17" s="71">
        <f t="shared" si="14"/>
        <v>18.31812191118421</v>
      </c>
      <c r="AC17" s="146"/>
      <c r="AD17" s="137">
        <f t="shared" si="15"/>
        <v>1.9264228336495044</v>
      </c>
      <c r="AE17" s="71">
        <f t="shared" si="16"/>
        <v>19.319611352463198</v>
      </c>
      <c r="AF17" s="31"/>
      <c r="AG17" s="39">
        <v>125</v>
      </c>
      <c r="AH17" s="58"/>
    </row>
    <row r="18" spans="1:34" ht="19.5" customHeight="1">
      <c r="A18" s="24"/>
      <c r="B18" s="56">
        <v>160</v>
      </c>
      <c r="C18" s="74">
        <f>'PE-Innenabmessungen'!J17</f>
        <v>144.6</v>
      </c>
      <c r="D18" s="141">
        <f t="shared" si="17"/>
        <v>1.6422015862183392E-2</v>
      </c>
      <c r="E18" s="6"/>
      <c r="F18" s="138">
        <f t="shared" si="18"/>
        <v>1.0012627387839308</v>
      </c>
      <c r="G18" s="72">
        <f t="shared" si="0"/>
        <v>16.442752578522899</v>
      </c>
      <c r="H18" s="6"/>
      <c r="I18" s="138">
        <f t="shared" si="1"/>
        <v>1.2304721452693461</v>
      </c>
      <c r="J18" s="72">
        <f t="shared" si="2"/>
        <v>20.206833087588031</v>
      </c>
      <c r="K18" s="31"/>
      <c r="L18" s="138">
        <f t="shared" si="3"/>
        <v>1.4237591295578589</v>
      </c>
      <c r="M18" s="72">
        <f t="shared" si="4"/>
        <v>23.380995009527577</v>
      </c>
      <c r="N18" s="31"/>
      <c r="O18" s="138">
        <f t="shared" si="5"/>
        <v>1.5940753557261367</v>
      </c>
      <c r="P18" s="72">
        <f t="shared" si="6"/>
        <v>26.17793077725025</v>
      </c>
      <c r="Q18" s="146"/>
      <c r="R18" s="138">
        <f t="shared" si="7"/>
        <v>1.7480686964359859</v>
      </c>
      <c r="S18" s="72">
        <f t="shared" si="8"/>
        <v>28.706811861058004</v>
      </c>
      <c r="T18" s="146"/>
      <c r="U18" s="138">
        <f t="shared" si="9"/>
        <v>1.8896902893123437</v>
      </c>
      <c r="V18" s="72">
        <f t="shared" si="10"/>
        <v>31.032523905701233</v>
      </c>
      <c r="W18" s="146"/>
      <c r="X18" s="138">
        <f t="shared" si="11"/>
        <v>2.0215154101472521</v>
      </c>
      <c r="Y18" s="72">
        <f t="shared" si="12"/>
        <v>33.197358131086339</v>
      </c>
      <c r="Z18" s="146"/>
      <c r="AA18" s="138">
        <f t="shared" si="13"/>
        <v>2.1453333047987364</v>
      </c>
      <c r="AB18" s="72">
        <f t="shared" si="14"/>
        <v>35.230697561075168</v>
      </c>
      <c r="AC18" s="146"/>
      <c r="AD18" s="138">
        <f t="shared" si="15"/>
        <v>2.2624469651541363</v>
      </c>
      <c r="AE18" s="72">
        <f t="shared" si="16"/>
        <v>37.153939949109905</v>
      </c>
      <c r="AF18" s="31"/>
      <c r="AG18" s="43">
        <v>160</v>
      </c>
      <c r="AH18" s="58"/>
    </row>
    <row r="19" spans="1:34" ht="19.5" customHeight="1">
      <c r="A19" s="24"/>
      <c r="B19" s="55">
        <v>200</v>
      </c>
      <c r="C19" s="130">
        <f>'PE-Innenabmessungen'!J18</f>
        <v>180.8</v>
      </c>
      <c r="D19" s="140">
        <f t="shared" si="17"/>
        <v>2.5673597819960366E-2</v>
      </c>
      <c r="E19" s="6"/>
      <c r="F19" s="137">
        <f t="shared" si="18"/>
        <v>1.1583381004727762</v>
      </c>
      <c r="G19" s="143">
        <f t="shared" si="0"/>
        <v>29.7387065310749</v>
      </c>
      <c r="H19" s="6"/>
      <c r="I19" s="137">
        <f t="shared" si="1"/>
        <v>1.4229010134983886</v>
      </c>
      <c r="J19" s="143">
        <f t="shared" si="2"/>
        <v>36.530988358171626</v>
      </c>
      <c r="K19" s="31"/>
      <c r="L19" s="137">
        <f t="shared" si="3"/>
        <v>1.6459877497705795</v>
      </c>
      <c r="M19" s="143">
        <f t="shared" si="4"/>
        <v>42.258427504191417</v>
      </c>
      <c r="N19" s="31"/>
      <c r="O19" s="137">
        <f t="shared" si="5"/>
        <v>1.8425557177036134</v>
      </c>
      <c r="P19" s="143">
        <f t="shared" si="6"/>
        <v>47.305034457190999</v>
      </c>
      <c r="Q19" s="146"/>
      <c r="R19" s="137">
        <f t="shared" si="7"/>
        <v>2.0202810404086633</v>
      </c>
      <c r="S19" s="143">
        <f t="shared" si="8"/>
        <v>51.86788291474312</v>
      </c>
      <c r="T19" s="146"/>
      <c r="U19" s="137">
        <f t="shared" si="9"/>
        <v>2.1837255244704314</v>
      </c>
      <c r="V19" s="143">
        <f t="shared" si="10"/>
        <v>56.064090864435876</v>
      </c>
      <c r="W19" s="146"/>
      <c r="X19" s="137">
        <f t="shared" si="11"/>
        <v>2.3358622572608341</v>
      </c>
      <c r="Y19" s="143">
        <f t="shared" si="12"/>
        <v>59.969988155739451</v>
      </c>
      <c r="Z19" s="146"/>
      <c r="AA19" s="137">
        <f t="shared" si="13"/>
        <v>2.4787567675644238</v>
      </c>
      <c r="AB19" s="143">
        <f t="shared" si="14"/>
        <v>63.638604343953993</v>
      </c>
      <c r="AC19" s="146"/>
      <c r="AD19" s="137">
        <f t="shared" si="15"/>
        <v>2.6139131856615019</v>
      </c>
      <c r="AE19" s="143">
        <f t="shared" si="16"/>
        <v>67.108555864964799</v>
      </c>
      <c r="AF19" s="31"/>
      <c r="AG19" s="39">
        <v>200</v>
      </c>
      <c r="AH19" s="58"/>
    </row>
    <row r="20" spans="1:34" ht="19.5" customHeight="1">
      <c r="A20" s="24"/>
      <c r="B20" s="56">
        <v>250</v>
      </c>
      <c r="C20" s="123">
        <f>'PE-Innenabmessungen'!J19</f>
        <v>226.2</v>
      </c>
      <c r="D20" s="156">
        <f>PI()*(C20*C20)/4000000</f>
        <v>4.0186028003585728E-2</v>
      </c>
      <c r="E20" s="6"/>
      <c r="F20" s="160">
        <f t="shared" si="18"/>
        <v>1.3388496954620814</v>
      </c>
      <c r="G20" s="155">
        <f t="shared" si="0"/>
        <v>53.803051354431425</v>
      </c>
      <c r="H20" s="31"/>
      <c r="I20" s="162">
        <f t="shared" si="1"/>
        <v>1.6440290496754368</v>
      </c>
      <c r="J20" s="144">
        <f t="shared" si="2"/>
        <v>66.066997428965536</v>
      </c>
      <c r="K20" s="31"/>
      <c r="L20" s="162">
        <f t="shared" si="3"/>
        <v>1.9013526793541384</v>
      </c>
      <c r="M20" s="144">
        <f t="shared" si="4"/>
        <v>76.407812017218163</v>
      </c>
      <c r="N20" s="31"/>
      <c r="O20" s="162">
        <f t="shared" si="5"/>
        <v>2.1280817477063096</v>
      </c>
      <c r="P20" s="144">
        <f t="shared" si="6"/>
        <v>85.519152707245411</v>
      </c>
      <c r="Q20" s="146"/>
      <c r="R20" s="162">
        <f t="shared" si="7"/>
        <v>2.3330734826366561</v>
      </c>
      <c r="S20" s="144">
        <f t="shared" si="8"/>
        <v>93.756956307659948</v>
      </c>
      <c r="T20" s="146"/>
      <c r="U20" s="162">
        <f t="shared" si="9"/>
        <v>2.5215911697652689</v>
      </c>
      <c r="V20" s="144">
        <f t="shared" si="10"/>
        <v>101.33273336178158</v>
      </c>
      <c r="W20" s="146"/>
      <c r="X20" s="162">
        <f t="shared" si="11"/>
        <v>2.6970648797245063</v>
      </c>
      <c r="Y20" s="144">
        <f t="shared" si="12"/>
        <v>108.38432478409658</v>
      </c>
      <c r="Z20" s="146"/>
      <c r="AA20" s="162">
        <f t="shared" si="13"/>
        <v>2.8618775271943044</v>
      </c>
      <c r="AB20" s="144">
        <f t="shared" si="14"/>
        <v>115.007490450663</v>
      </c>
      <c r="AC20" s="146"/>
      <c r="AD20" s="162">
        <f t="shared" si="15"/>
        <v>3.0177643089751318</v>
      </c>
      <c r="AE20" s="144">
        <f t="shared" si="16"/>
        <v>121.27196102869618</v>
      </c>
      <c r="AF20" s="31"/>
      <c r="AG20" s="43">
        <v>250</v>
      </c>
      <c r="AH20" s="58"/>
    </row>
    <row r="21" spans="1:34" ht="19.5" customHeight="1">
      <c r="A21" s="24"/>
      <c r="B21" s="55">
        <v>315</v>
      </c>
      <c r="C21" s="130">
        <f>'PE-Innenabmessungen'!J20</f>
        <v>285</v>
      </c>
      <c r="D21" s="140">
        <f t="shared" ref="D21:D27" si="19">PI()*(C21*C21)/4000000</f>
        <v>6.3793965821957746E-2</v>
      </c>
      <c r="E21" s="6"/>
      <c r="F21" s="137">
        <f t="shared" si="18"/>
        <v>1.5526067554451422</v>
      </c>
      <c r="G21" s="143">
        <f t="shared" si="0"/>
        <v>99.046942291808108</v>
      </c>
      <c r="H21" s="6"/>
      <c r="I21" s="137">
        <f t="shared" si="1"/>
        <v>1.9058714837925343</v>
      </c>
      <c r="J21" s="143">
        <f t="shared" si="2"/>
        <v>121.58310029810484</v>
      </c>
      <c r="K21" s="31"/>
      <c r="L21" s="137">
        <f t="shared" si="3"/>
        <v>2.2037287817478481</v>
      </c>
      <c r="M21" s="143">
        <f t="shared" si="4"/>
        <v>140.58459858368681</v>
      </c>
      <c r="N21" s="31"/>
      <c r="O21" s="137">
        <f t="shared" si="5"/>
        <v>2.466166620957623</v>
      </c>
      <c r="P21" s="143">
        <f t="shared" si="6"/>
        <v>157.32654912862361</v>
      </c>
      <c r="Q21" s="146"/>
      <c r="R21" s="137">
        <f t="shared" si="7"/>
        <v>2.7034403098466737</v>
      </c>
      <c r="S21" s="143">
        <f t="shared" si="8"/>
        <v>172.46317872806156</v>
      </c>
      <c r="T21" s="146"/>
      <c r="U21" s="137">
        <f t="shared" si="9"/>
        <v>2.921643510807737</v>
      </c>
      <c r="V21" s="143">
        <f t="shared" si="10"/>
        <v>186.38322627241342</v>
      </c>
      <c r="W21" s="146"/>
      <c r="X21" s="137">
        <f t="shared" si="11"/>
        <v>3.1247472640166323</v>
      </c>
      <c r="Y21" s="143">
        <f t="shared" si="12"/>
        <v>199.340020162933</v>
      </c>
      <c r="Z21" s="146"/>
      <c r="AA21" s="137">
        <f t="shared" si="13"/>
        <v>3.3155102084342203</v>
      </c>
      <c r="AB21" s="143">
        <f t="shared" si="14"/>
        <v>211.50954491920464</v>
      </c>
      <c r="AC21" s="146"/>
      <c r="AD21" s="137">
        <f t="shared" si="15"/>
        <v>3.495941084007927</v>
      </c>
      <c r="AE21" s="143">
        <f t="shared" si="16"/>
        <v>223.0199460287796</v>
      </c>
      <c r="AF21" s="31"/>
      <c r="AG21" s="39">
        <v>315</v>
      </c>
      <c r="AH21" s="58"/>
    </row>
    <row r="22" spans="1:34" ht="19.5" customHeight="1">
      <c r="A22" s="24"/>
      <c r="B22" s="57">
        <v>355</v>
      </c>
      <c r="C22" s="74">
        <f>'PE-Innenabmessungen'!J21</f>
        <v>321.2</v>
      </c>
      <c r="D22" s="141">
        <f t="shared" si="19"/>
        <v>8.1029088694743234E-2</v>
      </c>
      <c r="E22" s="6"/>
      <c r="F22" s="138">
        <f t="shared" si="18"/>
        <v>1.6755156568222553</v>
      </c>
      <c r="G22" s="144">
        <f t="shared" si="0"/>
        <v>135.76550676608147</v>
      </c>
      <c r="H22" s="31"/>
      <c r="I22" s="162">
        <f t="shared" si="1"/>
        <v>2.0564249775951664</v>
      </c>
      <c r="J22" s="144">
        <f t="shared" si="2"/>
        <v>166.63024190364411</v>
      </c>
      <c r="K22" s="31"/>
      <c r="L22" s="162">
        <f t="shared" si="3"/>
        <v>2.3775857055883054</v>
      </c>
      <c r="M22" s="144">
        <f t="shared" si="4"/>
        <v>192.65360301746847</v>
      </c>
      <c r="N22" s="31"/>
      <c r="O22" s="162">
        <f t="shared" si="5"/>
        <v>2.6605532540668229</v>
      </c>
      <c r="P22" s="144">
        <f t="shared" si="6"/>
        <v>215.58220560086832</v>
      </c>
      <c r="Q22" s="146"/>
      <c r="R22" s="162">
        <f t="shared" si="7"/>
        <v>2.9163866164151169</v>
      </c>
      <c r="S22" s="144">
        <f t="shared" si="8"/>
        <v>236.3121498096626</v>
      </c>
      <c r="T22" s="146"/>
      <c r="U22" s="162">
        <f t="shared" si="9"/>
        <v>3.1516568082746073</v>
      </c>
      <c r="V22" s="144">
        <f t="shared" si="10"/>
        <v>255.37587905307453</v>
      </c>
      <c r="W22" s="146"/>
      <c r="X22" s="162">
        <f t="shared" si="11"/>
        <v>3.3706458590670558</v>
      </c>
      <c r="Y22" s="144">
        <f t="shared" si="12"/>
        <v>273.1203622729135</v>
      </c>
      <c r="Z22" s="146"/>
      <c r="AA22" s="162">
        <f t="shared" si="13"/>
        <v>3.5763284047678052</v>
      </c>
      <c r="AB22" s="144">
        <f t="shared" si="14"/>
        <v>289.78663151146003</v>
      </c>
      <c r="AC22" s="146"/>
      <c r="AD22" s="162">
        <f t="shared" si="15"/>
        <v>3.7708704419576047</v>
      </c>
      <c r="AE22" s="144">
        <f t="shared" si="16"/>
        <v>305.55019549776836</v>
      </c>
      <c r="AF22" s="31"/>
      <c r="AG22" s="48">
        <v>355</v>
      </c>
      <c r="AH22" s="58"/>
    </row>
    <row r="23" spans="1:34" ht="19.5" customHeight="1">
      <c r="A23" s="24"/>
      <c r="B23" s="55">
        <v>400</v>
      </c>
      <c r="C23" s="130">
        <f>'PE-Innenabmessungen'!J22</f>
        <v>361.8</v>
      </c>
      <c r="D23" s="140">
        <f t="shared" si="19"/>
        <v>0.1028080226861218</v>
      </c>
      <c r="E23" s="6"/>
      <c r="F23" s="137">
        <f t="shared" si="18"/>
        <v>1.8069832611685976</v>
      </c>
      <c r="G23" s="143">
        <f t="shared" si="0"/>
        <v>185.77237610766355</v>
      </c>
      <c r="H23" s="6"/>
      <c r="I23" s="137">
        <f t="shared" si="1"/>
        <v>2.2174595593098965</v>
      </c>
      <c r="J23" s="143">
        <f t="shared" si="2"/>
        <v>227.97263267908949</v>
      </c>
      <c r="K23" s="31"/>
      <c r="L23" s="137">
        <f t="shared" si="3"/>
        <v>2.5635444536535119</v>
      </c>
      <c r="M23" s="143">
        <f t="shared" si="4"/>
        <v>263.55293634809198</v>
      </c>
      <c r="N23" s="31"/>
      <c r="O23" s="137">
        <f t="shared" si="5"/>
        <v>2.8684696569767434</v>
      </c>
      <c r="P23" s="143">
        <f t="shared" si="6"/>
        <v>294.90169356891704</v>
      </c>
      <c r="Q23" s="146"/>
      <c r="R23" s="137">
        <f t="shared" si="7"/>
        <v>3.1441536836055697</v>
      </c>
      <c r="S23" s="143">
        <f t="shared" si="8"/>
        <v>323.2442232327748</v>
      </c>
      <c r="T23" s="146"/>
      <c r="U23" s="137">
        <f t="shared" si="9"/>
        <v>3.3976780744219788</v>
      </c>
      <c r="V23" s="143">
        <f t="shared" si="10"/>
        <v>349.30856455531341</v>
      </c>
      <c r="W23" s="146"/>
      <c r="X23" s="137">
        <f t="shared" si="11"/>
        <v>3.6336574628480682</v>
      </c>
      <c r="Y23" s="143">
        <f t="shared" si="12"/>
        <v>373.56913887407995</v>
      </c>
      <c r="Z23" s="146"/>
      <c r="AA23" s="137">
        <f t="shared" si="13"/>
        <v>3.8552974962634607</v>
      </c>
      <c r="AB23" s="143">
        <f t="shared" si="14"/>
        <v>396.3555124576024</v>
      </c>
      <c r="AC23" s="146"/>
      <c r="AD23" s="137">
        <f t="shared" si="15"/>
        <v>4.0649323601910146</v>
      </c>
      <c r="AE23" s="143">
        <f t="shared" si="16"/>
        <v>417.90765830406843</v>
      </c>
      <c r="AF23" s="31"/>
      <c r="AG23" s="39">
        <v>400</v>
      </c>
      <c r="AH23" s="58"/>
    </row>
    <row r="24" spans="1:34" ht="19.5" customHeight="1">
      <c r="A24" s="24"/>
      <c r="B24" s="57">
        <v>450</v>
      </c>
      <c r="C24" s="74">
        <f>'PE-Innenabmessungen'!J23</f>
        <v>407</v>
      </c>
      <c r="D24" s="141">
        <f t="shared" si="19"/>
        <v>0.1301004203686239</v>
      </c>
      <c r="E24" s="6"/>
      <c r="F24" s="138">
        <f t="shared" si="18"/>
        <v>1.946602518113016</v>
      </c>
      <c r="G24" s="144">
        <f t="shared" si="0"/>
        <v>253.2538058971252</v>
      </c>
      <c r="H24" s="31"/>
      <c r="I24" s="162">
        <f t="shared" si="1"/>
        <v>2.3884766307697771</v>
      </c>
      <c r="J24" s="144">
        <f t="shared" si="2"/>
        <v>310.7418137037825</v>
      </c>
      <c r="K24" s="31"/>
      <c r="L24" s="162">
        <f t="shared" si="3"/>
        <v>2.7610292586623326</v>
      </c>
      <c r="M24" s="144">
        <f t="shared" si="4"/>
        <v>359.21106720203949</v>
      </c>
      <c r="N24" s="31"/>
      <c r="O24" s="162">
        <f t="shared" si="5"/>
        <v>3.0892720792761885</v>
      </c>
      <c r="P24" s="144">
        <f t="shared" si="6"/>
        <v>401.91559614688492</v>
      </c>
      <c r="Q24" s="146"/>
      <c r="R24" s="162">
        <f t="shared" si="7"/>
        <v>3.3860363018759161</v>
      </c>
      <c r="S24" s="144">
        <f t="shared" si="8"/>
        <v>440.52474625747737</v>
      </c>
      <c r="T24" s="146"/>
      <c r="U24" s="162">
        <f t="shared" si="9"/>
        <v>3.6589455836251892</v>
      </c>
      <c r="V24" s="144">
        <f t="shared" si="10"/>
        <v>476.03035853555701</v>
      </c>
      <c r="W24" s="146"/>
      <c r="X24" s="162">
        <f t="shared" si="11"/>
        <v>3.9129677467890231</v>
      </c>
      <c r="Y24" s="144">
        <f t="shared" si="12"/>
        <v>509.078748746119</v>
      </c>
      <c r="Z24" s="146"/>
      <c r="AA24" s="162">
        <f t="shared" si="13"/>
        <v>4.1515537492422192</v>
      </c>
      <c r="AB24" s="144">
        <f t="shared" si="14"/>
        <v>540.11888795934942</v>
      </c>
      <c r="AC24" s="146"/>
      <c r="AD24" s="162">
        <f t="shared" si="15"/>
        <v>4.3772163769968859</v>
      </c>
      <c r="AE24" s="144">
        <f t="shared" si="16"/>
        <v>569.47769069171977</v>
      </c>
      <c r="AF24" s="31"/>
      <c r="AG24" s="48">
        <v>450</v>
      </c>
      <c r="AH24" s="58"/>
    </row>
    <row r="25" spans="1:34" ht="19.5" customHeight="1">
      <c r="A25" s="24"/>
      <c r="B25" s="55">
        <v>500</v>
      </c>
      <c r="C25" s="130">
        <f>'PE-Innenabmessungen'!J24</f>
        <v>452.2</v>
      </c>
      <c r="D25" s="140">
        <f t="shared" si="19"/>
        <v>0.16060201777862104</v>
      </c>
      <c r="E25" s="6"/>
      <c r="F25" s="137">
        <f t="shared" si="18"/>
        <v>2.0801443110048461</v>
      </c>
      <c r="G25" s="143">
        <f t="shared" si="0"/>
        <v>334.07537361809767</v>
      </c>
      <c r="H25" s="6"/>
      <c r="I25" s="137">
        <f t="shared" si="1"/>
        <v>2.5520475496807031</v>
      </c>
      <c r="J25" s="143">
        <f t="shared" si="2"/>
        <v>409.86398594570653</v>
      </c>
      <c r="K25" s="31"/>
      <c r="L25" s="137">
        <f t="shared" si="3"/>
        <v>2.9499143133455363</v>
      </c>
      <c r="M25" s="143">
        <f t="shared" si="4"/>
        <v>473.7621909973285</v>
      </c>
      <c r="N25" s="31"/>
      <c r="O25" s="137">
        <f t="shared" si="5"/>
        <v>3.3004585429323599</v>
      </c>
      <c r="P25" s="143">
        <f t="shared" si="6"/>
        <v>530.0603015896246</v>
      </c>
      <c r="Q25" s="146"/>
      <c r="R25" s="137">
        <f t="shared" si="7"/>
        <v>3.6173843168120974</v>
      </c>
      <c r="S25" s="143">
        <f t="shared" si="8"/>
        <v>580.95922036076138</v>
      </c>
      <c r="T25" s="146"/>
      <c r="U25" s="137">
        <f t="shared" si="9"/>
        <v>3.9088337591444344</v>
      </c>
      <c r="V25" s="143">
        <f t="shared" si="10"/>
        <v>627.76658887978851</v>
      </c>
      <c r="W25" s="146"/>
      <c r="X25" s="137">
        <f t="shared" si="11"/>
        <v>4.1801124763626598</v>
      </c>
      <c r="Y25" s="143">
        <f t="shared" si="12"/>
        <v>671.33449824543152</v>
      </c>
      <c r="Z25" s="146"/>
      <c r="AA25" s="137">
        <f t="shared" si="13"/>
        <v>4.4349060388538062</v>
      </c>
      <c r="AB25" s="143">
        <f t="shared" si="14"/>
        <v>712.25485849851282</v>
      </c>
      <c r="AC25" s="146"/>
      <c r="AD25" s="137">
        <f t="shared" si="15"/>
        <v>4.6758980451920031</v>
      </c>
      <c r="AE25" s="143">
        <f t="shared" si="16"/>
        <v>750.95866098494548</v>
      </c>
      <c r="AF25" s="31"/>
      <c r="AG25" s="39">
        <v>500</v>
      </c>
      <c r="AH25" s="58"/>
    </row>
    <row r="26" spans="1:34" ht="19.5" customHeight="1">
      <c r="A26" s="24"/>
      <c r="B26" s="157">
        <v>630</v>
      </c>
      <c r="C26" s="74">
        <f>'PE-Innenabmessungen'!J25</f>
        <v>570</v>
      </c>
      <c r="D26" s="141">
        <f t="shared" si="19"/>
        <v>0.25517586328783098</v>
      </c>
      <c r="E26" s="6"/>
      <c r="F26" s="138">
        <f t="shared" si="18"/>
        <v>2.4050672208472221</v>
      </c>
      <c r="G26" s="144">
        <f t="shared" si="0"/>
        <v>613.7151043449544</v>
      </c>
      <c r="H26" s="31"/>
      <c r="I26" s="162">
        <f t="shared" si="1"/>
        <v>2.9500285305476197</v>
      </c>
      <c r="J26" s="144">
        <f t="shared" si="2"/>
        <v>752.77607700622025</v>
      </c>
      <c r="K26" s="31"/>
      <c r="L26" s="162">
        <f t="shared" si="3"/>
        <v>3.4094828152179963</v>
      </c>
      <c r="M26" s="144">
        <f t="shared" si="4"/>
        <v>870.01772073827658</v>
      </c>
      <c r="N26" s="31"/>
      <c r="O26" s="162">
        <f t="shared" si="5"/>
        <v>3.8142851080564881</v>
      </c>
      <c r="P26" s="144">
        <f t="shared" si="6"/>
        <v>973.31349527423208</v>
      </c>
      <c r="Q26" s="146"/>
      <c r="R26" s="162">
        <f t="shared" si="7"/>
        <v>4.1802629677383587</v>
      </c>
      <c r="S26" s="144">
        <f t="shared" si="8"/>
        <v>1066.702211562786</v>
      </c>
      <c r="T26" s="146"/>
      <c r="U26" s="162">
        <f t="shared" si="9"/>
        <v>4.5168198440437806</v>
      </c>
      <c r="V26" s="144">
        <f t="shared" si="10"/>
        <v>1152.5834030194778</v>
      </c>
      <c r="W26" s="146"/>
      <c r="X26" s="162">
        <f t="shared" si="11"/>
        <v>4.8300831134220923</v>
      </c>
      <c r="Y26" s="144">
        <f t="shared" si="12"/>
        <v>1232.520628219457</v>
      </c>
      <c r="Z26" s="146"/>
      <c r="AA26" s="162">
        <f t="shared" si="13"/>
        <v>5.1243091224115869</v>
      </c>
      <c r="AB26" s="144">
        <f t="shared" si="14"/>
        <v>1307.6000040650845</v>
      </c>
      <c r="AC26" s="146"/>
      <c r="AD26" s="162">
        <f t="shared" si="15"/>
        <v>5.4025970329837705</v>
      </c>
      <c r="AE26" s="144">
        <f t="shared" si="16"/>
        <v>1378.6123618879078</v>
      </c>
      <c r="AF26" s="31"/>
      <c r="AG26" s="107">
        <v>630</v>
      </c>
      <c r="AH26" s="58"/>
    </row>
    <row r="27" spans="1:34" ht="19.5" customHeight="1" thickBot="1">
      <c r="A27" s="24"/>
      <c r="B27" s="158">
        <v>800</v>
      </c>
      <c r="C27" s="134">
        <f>'PE-Innenabmessungen'!J26</f>
        <v>642.20000000000005</v>
      </c>
      <c r="D27" s="142">
        <f t="shared" si="19"/>
        <v>0.32391457028283294</v>
      </c>
      <c r="E27" s="6"/>
      <c r="F27" s="139">
        <f t="shared" si="18"/>
        <v>2.5908262889647959</v>
      </c>
      <c r="G27" s="145">
        <f t="shared" si="0"/>
        <v>839.20638406749856</v>
      </c>
      <c r="H27" s="6"/>
      <c r="I27" s="139">
        <f t="shared" si="1"/>
        <v>3.1775518868732382</v>
      </c>
      <c r="J27" s="145">
        <f t="shared" si="2"/>
        <v>1029.2553539879498</v>
      </c>
      <c r="K27" s="31"/>
      <c r="L27" s="139">
        <f t="shared" si="3"/>
        <v>3.6722135136933374</v>
      </c>
      <c r="M27" s="145">
        <f t="shared" si="4"/>
        <v>1189.4834622747894</v>
      </c>
      <c r="N27" s="31"/>
      <c r="O27" s="139">
        <f t="shared" si="5"/>
        <v>4.108033313593614</v>
      </c>
      <c r="P27" s="145">
        <f t="shared" si="6"/>
        <v>1330.6518454802379</v>
      </c>
      <c r="Q27" s="146"/>
      <c r="R27" s="139">
        <f t="shared" si="7"/>
        <v>4.5020526862474552</v>
      </c>
      <c r="S27" s="145">
        <f t="shared" si="8"/>
        <v>1458.280461256518</v>
      </c>
      <c r="T27" s="146"/>
      <c r="U27" s="139">
        <f t="shared" si="9"/>
        <v>4.8643961009442682</v>
      </c>
      <c r="V27" s="145">
        <f t="shared" si="10"/>
        <v>1575.6487727228507</v>
      </c>
      <c r="W27" s="146"/>
      <c r="X27" s="139">
        <f t="shared" si="11"/>
        <v>5.2016606924134914</v>
      </c>
      <c r="Y27" s="145">
        <f t="shared" si="12"/>
        <v>1684.8936879402193</v>
      </c>
      <c r="Z27" s="146"/>
      <c r="AA27" s="139">
        <f t="shared" si="13"/>
        <v>5.5184290892604402</v>
      </c>
      <c r="AB27" s="145">
        <f t="shared" si="14"/>
        <v>1787.4995870840805</v>
      </c>
      <c r="AC27" s="146"/>
      <c r="AD27" s="139">
        <f t="shared" si="15"/>
        <v>5.8180380100996478</v>
      </c>
      <c r="AE27" s="145">
        <f t="shared" si="16"/>
        <v>1884.547281930616</v>
      </c>
      <c r="AF27" s="31"/>
      <c r="AG27" s="133">
        <v>800</v>
      </c>
      <c r="AH27" s="58"/>
    </row>
    <row r="28" spans="1:34">
      <c r="A28" s="51"/>
      <c r="B28" s="13"/>
      <c r="C28" s="13"/>
      <c r="D28" s="13"/>
      <c r="E28" s="52"/>
      <c r="F28" s="73"/>
      <c r="G28" s="60"/>
      <c r="H28" s="61"/>
      <c r="I28" s="61"/>
      <c r="J28" s="60"/>
      <c r="K28" s="61"/>
      <c r="L28" s="61"/>
      <c r="M28" s="61"/>
      <c r="N28" s="61"/>
      <c r="O28" s="61"/>
      <c r="P28" s="60"/>
      <c r="Q28" s="60"/>
      <c r="R28" s="73" t="s">
        <v>29</v>
      </c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52"/>
      <c r="AG28" s="52"/>
      <c r="AH28" s="53"/>
    </row>
    <row r="29" spans="1:34">
      <c r="B29" s="54" t="s">
        <v>19</v>
      </c>
      <c r="C29" s="54"/>
      <c r="D29" s="54"/>
      <c r="AC29" s="146"/>
    </row>
  </sheetData>
  <mergeCells count="3">
    <mergeCell ref="H1:AD1"/>
    <mergeCell ref="H2:AD4"/>
    <mergeCell ref="U9:AD9"/>
  </mergeCells>
  <pageMargins left="0.79000000000000015" right="0.79000000000000015" top="0.39000000000000007" bottom="0.39000000000000007" header="0.2" footer="0.24000000000000002"/>
  <pageSetup paperSize="9" scale="80" orientation="portrait" r:id="rId1"/>
  <headerFooter>
    <oddFooter xml:space="preserve">&amp;CGeschäftsstelle VKR  Schachenallee 29C CH-5000 Aarau
Tel. +41 (0)62 834 00 60 www.vkr.ch  info@vkr.ch
&amp;R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6318D-9CED-4A5C-B377-ED65411FD40E}">
  <sheetPr>
    <tabColor theme="1"/>
  </sheetPr>
  <dimension ref="A1:AH29"/>
  <sheetViews>
    <sheetView showGridLines="0" zoomScaleNormal="100" zoomScalePageLayoutView="120" workbookViewId="0">
      <selection activeCell="H1" sqref="H1:AD4"/>
    </sheetView>
  </sheetViews>
  <sheetFormatPr baseColWidth="10" defaultRowHeight="12.7"/>
  <cols>
    <col min="1" max="1" width="1.29296875" customWidth="1"/>
    <col min="2" max="2" width="4.29296875" customWidth="1"/>
    <col min="3" max="3" width="6.9375" bestFit="1" customWidth="1"/>
    <col min="4" max="4" width="6.76171875" bestFit="1" customWidth="1"/>
    <col min="5" max="5" width="2.703125" customWidth="1"/>
    <col min="6" max="6" width="6.3515625" bestFit="1" customWidth="1"/>
    <col min="7" max="7" width="6.29296875" bestFit="1" customWidth="1"/>
    <col min="8" max="8" width="1.703125" customWidth="1"/>
    <col min="9" max="9" width="6.3515625" bestFit="1" customWidth="1"/>
    <col min="10" max="10" width="6.29296875" bestFit="1" customWidth="1"/>
    <col min="11" max="11" width="1.703125" customWidth="1"/>
    <col min="12" max="12" width="6.3515625" bestFit="1" customWidth="1"/>
    <col min="13" max="13" width="6.29296875" bestFit="1" customWidth="1"/>
    <col min="14" max="14" width="1.703125" customWidth="1"/>
    <col min="15" max="15" width="6.3515625" bestFit="1" customWidth="1"/>
    <col min="16" max="16" width="6.29296875" bestFit="1" customWidth="1"/>
    <col min="17" max="17" width="1.703125" customWidth="1"/>
    <col min="18" max="18" width="6.3515625" bestFit="1" customWidth="1"/>
    <col min="19" max="19" width="6.29296875" bestFit="1" customWidth="1"/>
    <col min="20" max="20" width="1.703125" customWidth="1"/>
    <col min="21" max="21" width="6.3515625" bestFit="1" customWidth="1"/>
    <col min="22" max="22" width="6.29296875" bestFit="1" customWidth="1"/>
    <col min="23" max="23" width="1.703125" customWidth="1"/>
    <col min="24" max="24" width="6.3515625" bestFit="1" customWidth="1"/>
    <col min="25" max="25" width="6.29296875" bestFit="1" customWidth="1"/>
    <col min="26" max="26" width="1.703125" customWidth="1"/>
    <col min="27" max="27" width="6.3515625" bestFit="1" customWidth="1"/>
    <col min="28" max="28" width="6.29296875" bestFit="1" customWidth="1"/>
    <col min="29" max="29" width="1.703125" customWidth="1"/>
    <col min="30" max="30" width="6.3515625" bestFit="1" customWidth="1"/>
    <col min="31" max="31" width="6.29296875" bestFit="1" customWidth="1"/>
    <col min="32" max="32" width="1.703125" customWidth="1"/>
    <col min="33" max="33" width="4.46875" customWidth="1"/>
    <col min="34" max="34" width="1.46875" customWidth="1"/>
    <col min="35" max="35" width="0.9375" customWidth="1"/>
  </cols>
  <sheetData>
    <row r="1" spans="1:34" s="3" customFormat="1" ht="18" customHeight="1">
      <c r="A1" s="1"/>
      <c r="B1" s="2"/>
      <c r="C1" s="2"/>
      <c r="D1" s="2"/>
      <c r="E1" s="2"/>
      <c r="F1" s="2"/>
      <c r="G1" s="81"/>
      <c r="H1" s="220" t="s">
        <v>28</v>
      </c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81"/>
      <c r="AF1" s="81"/>
      <c r="AG1" s="80" t="s">
        <v>83</v>
      </c>
      <c r="AH1" s="78"/>
    </row>
    <row r="2" spans="1:34" s="3" customFormat="1" ht="18" customHeight="1">
      <c r="A2" s="4"/>
      <c r="B2" s="5"/>
      <c r="C2" s="5"/>
      <c r="D2" s="5"/>
      <c r="E2" s="5"/>
      <c r="F2" s="5"/>
      <c r="G2" s="82"/>
      <c r="H2" s="219" t="s">
        <v>54</v>
      </c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82"/>
      <c r="AF2" s="82"/>
      <c r="AH2" s="79"/>
    </row>
    <row r="3" spans="1:34" s="3" customFormat="1" ht="18" customHeight="1">
      <c r="A3" s="4"/>
      <c r="B3" s="5"/>
      <c r="C3" s="5"/>
      <c r="D3" s="5"/>
      <c r="E3" s="5"/>
      <c r="F3" s="5"/>
      <c r="G3" s="82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82"/>
      <c r="AF3" s="82"/>
      <c r="AH3" s="79"/>
    </row>
    <row r="4" spans="1:34" s="3" customFormat="1" ht="18" customHeight="1">
      <c r="A4" s="4"/>
      <c r="B4" s="5"/>
      <c r="C4" s="5"/>
      <c r="D4" s="5"/>
      <c r="E4" s="5"/>
      <c r="F4" s="5"/>
      <c r="G4" s="82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82"/>
      <c r="AF4" s="82"/>
      <c r="AH4" s="79"/>
    </row>
    <row r="5" spans="1:34" s="3" customFormat="1" ht="18" customHeight="1">
      <c r="A5" s="4"/>
      <c r="B5" s="8" t="s">
        <v>11</v>
      </c>
      <c r="C5" s="8"/>
      <c r="D5" s="8"/>
      <c r="E5" s="8"/>
      <c r="F5" s="8"/>
      <c r="G5" s="8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H5" s="79"/>
    </row>
    <row r="6" spans="1:34" s="3" customFormat="1" ht="18" customHeight="1">
      <c r="A6" s="4"/>
      <c r="B6" s="10" t="s">
        <v>12</v>
      </c>
      <c r="C6" s="10"/>
      <c r="D6" s="10"/>
      <c r="E6" s="10"/>
      <c r="F6" s="10"/>
      <c r="G6" s="10"/>
      <c r="H6" s="10"/>
      <c r="I6" s="1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H6" s="79"/>
    </row>
    <row r="7" spans="1:34" s="3" customFormat="1" ht="8.25" customHeight="1">
      <c r="A7" s="11"/>
      <c r="B7" s="12"/>
      <c r="C7" s="12"/>
      <c r="D7" s="12"/>
      <c r="E7" s="12"/>
      <c r="F7" s="12"/>
      <c r="G7" s="12"/>
      <c r="H7" s="12"/>
      <c r="I7" s="12"/>
      <c r="J7" s="1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66"/>
    </row>
    <row r="8" spans="1:34" s="3" customFormat="1" ht="9" customHeight="1"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/>
    </row>
    <row r="9" spans="1:34" ht="18.350000000000001">
      <c r="A9" s="154"/>
      <c r="B9" s="166" t="s">
        <v>30</v>
      </c>
      <c r="C9" s="165"/>
      <c r="D9" s="165"/>
      <c r="E9" s="165"/>
      <c r="F9" s="165"/>
      <c r="G9" s="165"/>
      <c r="H9" s="165"/>
      <c r="I9" s="165"/>
      <c r="J9" s="165"/>
      <c r="K9" s="165"/>
      <c r="L9" s="167" t="s">
        <v>31</v>
      </c>
      <c r="M9" s="165"/>
      <c r="N9" s="165"/>
      <c r="O9" s="165"/>
      <c r="P9" s="168" t="s">
        <v>32</v>
      </c>
      <c r="Q9" s="165"/>
      <c r="R9" s="169">
        <v>0.6</v>
      </c>
      <c r="S9" s="167" t="s">
        <v>33</v>
      </c>
      <c r="T9" s="84"/>
      <c r="U9" s="227" t="s">
        <v>35</v>
      </c>
      <c r="V9" s="228"/>
      <c r="W9" s="228"/>
      <c r="X9" s="228"/>
      <c r="Y9" s="228"/>
      <c r="Z9" s="228"/>
      <c r="AA9" s="228"/>
      <c r="AB9" s="228"/>
      <c r="AC9" s="228"/>
      <c r="AD9" s="229"/>
      <c r="AE9" s="84"/>
      <c r="AF9" s="84"/>
      <c r="AG9" s="83"/>
      <c r="AH9" s="16"/>
    </row>
    <row r="10" spans="1:34" ht="12.75" customHeight="1">
      <c r="H10" s="18"/>
      <c r="I10" s="18"/>
      <c r="J10" s="18"/>
      <c r="K10" s="18"/>
      <c r="L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ht="15.35">
      <c r="A11" s="19"/>
      <c r="B11" s="20"/>
      <c r="C11" s="20"/>
      <c r="D11" s="2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3"/>
    </row>
    <row r="12" spans="1:34" hidden="1">
      <c r="A12" s="24"/>
      <c r="B12" s="25">
        <v>1</v>
      </c>
      <c r="C12" s="25"/>
      <c r="D12" s="25"/>
      <c r="E12" s="6"/>
      <c r="F12" s="6"/>
      <c r="G12" s="6"/>
      <c r="H12" s="25">
        <v>2</v>
      </c>
      <c r="I12" s="119"/>
      <c r="J12" s="125">
        <v>3</v>
      </c>
      <c r="K12" s="25">
        <v>6</v>
      </c>
      <c r="L12" s="119"/>
      <c r="M12" s="125">
        <v>7</v>
      </c>
      <c r="N12" s="25">
        <v>10</v>
      </c>
      <c r="O12" s="25"/>
      <c r="P12" s="25">
        <v>11</v>
      </c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6"/>
    </row>
    <row r="13" spans="1:34" s="148" customFormat="1" ht="18" customHeight="1">
      <c r="A13" s="147"/>
      <c r="C13" s="149"/>
      <c r="D13" s="150" t="s">
        <v>25</v>
      </c>
      <c r="F13" s="151">
        <v>10</v>
      </c>
      <c r="G13" s="151" t="s">
        <v>26</v>
      </c>
      <c r="H13" s="152"/>
      <c r="I13" s="151">
        <v>15</v>
      </c>
      <c r="J13" s="151" t="s">
        <v>26</v>
      </c>
      <c r="K13" s="152"/>
      <c r="L13" s="151">
        <v>20</v>
      </c>
      <c r="M13" s="151" t="s">
        <v>26</v>
      </c>
      <c r="N13" s="152"/>
      <c r="O13" s="151">
        <v>25</v>
      </c>
      <c r="P13" s="151" t="s">
        <v>26</v>
      </c>
      <c r="R13" s="151">
        <v>30</v>
      </c>
      <c r="S13" s="151" t="s">
        <v>26</v>
      </c>
      <c r="U13" s="151">
        <v>35</v>
      </c>
      <c r="V13" s="151" t="s">
        <v>26</v>
      </c>
      <c r="X13" s="151">
        <v>40</v>
      </c>
      <c r="Y13" s="151" t="s">
        <v>26</v>
      </c>
      <c r="AA13" s="151">
        <v>45</v>
      </c>
      <c r="AB13" s="151" t="s">
        <v>26</v>
      </c>
      <c r="AD13" s="151">
        <v>50</v>
      </c>
      <c r="AE13" s="151" t="s">
        <v>26</v>
      </c>
      <c r="AF13" s="152"/>
      <c r="AG13" s="152"/>
      <c r="AH13" s="153"/>
    </row>
    <row r="14" spans="1:34" ht="18" customHeight="1" thickBot="1">
      <c r="A14" s="24"/>
      <c r="C14" s="67"/>
      <c r="E14" s="135"/>
      <c r="H14" s="6"/>
      <c r="K14" s="6"/>
      <c r="N14" s="6"/>
      <c r="AF14" s="6"/>
      <c r="AG14" s="6"/>
      <c r="AH14" s="26"/>
    </row>
    <row r="15" spans="1:34" ht="19.5" customHeight="1" thickBot="1">
      <c r="A15" s="24"/>
      <c r="B15" s="179" t="s">
        <v>3</v>
      </c>
      <c r="C15" s="180" t="s">
        <v>10</v>
      </c>
      <c r="D15" s="181" t="s">
        <v>27</v>
      </c>
      <c r="E15" s="6"/>
      <c r="F15" s="182" t="s">
        <v>23</v>
      </c>
      <c r="G15" s="183" t="s">
        <v>24</v>
      </c>
      <c r="H15" s="6"/>
      <c r="I15" s="182" t="s">
        <v>23</v>
      </c>
      <c r="J15" s="183" t="s">
        <v>24</v>
      </c>
      <c r="K15" s="77"/>
      <c r="L15" s="182" t="s">
        <v>23</v>
      </c>
      <c r="M15" s="183" t="s">
        <v>24</v>
      </c>
      <c r="N15" s="77"/>
      <c r="O15" s="182" t="s">
        <v>23</v>
      </c>
      <c r="P15" s="183" t="s">
        <v>24</v>
      </c>
      <c r="Q15" s="120"/>
      <c r="R15" s="182" t="s">
        <v>23</v>
      </c>
      <c r="S15" s="183" t="s">
        <v>24</v>
      </c>
      <c r="T15" s="120"/>
      <c r="U15" s="182" t="s">
        <v>23</v>
      </c>
      <c r="V15" s="183" t="s">
        <v>24</v>
      </c>
      <c r="W15" s="120"/>
      <c r="X15" s="182" t="s">
        <v>23</v>
      </c>
      <c r="Y15" s="183" t="s">
        <v>24</v>
      </c>
      <c r="Z15" s="120"/>
      <c r="AA15" s="182" t="s">
        <v>23</v>
      </c>
      <c r="AB15" s="183" t="s">
        <v>24</v>
      </c>
      <c r="AC15" s="120"/>
      <c r="AD15" s="182" t="s">
        <v>23</v>
      </c>
      <c r="AE15" s="183" t="s">
        <v>24</v>
      </c>
      <c r="AF15" s="59"/>
      <c r="AG15" s="179" t="s">
        <v>3</v>
      </c>
      <c r="AH15" s="26"/>
    </row>
    <row r="16" spans="1:34" ht="19.5" customHeight="1">
      <c r="A16" s="24"/>
      <c r="B16" s="57">
        <v>110</v>
      </c>
      <c r="C16" s="124">
        <f>'PE-Innenabmessungen'!M15</f>
        <v>96.8</v>
      </c>
      <c r="D16" s="159">
        <f>PI()*(C16*C16)/4000000</f>
        <v>7.3593692865933057E-3</v>
      </c>
      <c r="E16" s="6"/>
      <c r="F16" s="136">
        <f>-2*SQRT(8*9.81*($C16/4000)*F$13/1000)*LOG((($R$9/1000)/(3.71*4*$C16/4000))+(2.51*1.3*0.000001/((4*$C16/4000)*SQRT(8*9.81*($C16/4000)*F$13/1000))))</f>
        <v>0.74908023479537045</v>
      </c>
      <c r="G16" s="161">
        <f t="shared" ref="G16:G27" si="0">F16*$D16*1000</f>
        <v>5.5127580731471513</v>
      </c>
      <c r="H16" s="6"/>
      <c r="I16" s="136">
        <f>-2*SQRT(8*9.81*($C16/4000)*I$13/1000)*LOG((($R$9/1000)/(3.71*4*$C16/4000))+(2.51*1.3*0.000001/((4*$C16/4000)*SQRT(8*9.81*($C16/4000)*I$13/1000))))</f>
        <v>0.92090870087691845</v>
      </c>
      <c r="J16" s="161">
        <f t="shared" ref="J16:J27" si="1">I16*$D16*1000</f>
        <v>6.7773072089901349</v>
      </c>
      <c r="K16" s="31"/>
      <c r="L16" s="136">
        <f>-2*SQRT(8*9.81*($C16/4000)*L$13/1000)*LOG((($R$9/1000)/(3.71*4*$C16/4000))+(2.51*1.3*0.000001/((4*$C16/4000)*SQRT(8*9.81*($C16/4000)*L$13/1000))))</f>
        <v>1.0658128856447913</v>
      </c>
      <c r="M16" s="161">
        <f t="shared" ref="M16:M27" si="2">L16*$D16*1000</f>
        <v>7.843710615869659</v>
      </c>
      <c r="N16" s="31"/>
      <c r="O16" s="136">
        <f>-2*SQRT(8*9.81*($C16/4000)*O$13/1000)*LOG((($R$9/1000)/(3.71*4*$C16/4000))+(2.51*1.3*0.000001/((4*$C16/4000)*SQRT(8*9.81*($C16/4000)*O$13/1000))))</f>
        <v>1.1934988509599971</v>
      </c>
      <c r="P16" s="161">
        <f t="shared" ref="P16:P27" si="3">O16*$D16*1000</f>
        <v>8.7833987873394026</v>
      </c>
      <c r="Q16" s="146"/>
      <c r="R16" s="136">
        <f>-2*SQRT(8*9.81*($C16/4000)*R$13/1000)*LOG((($R$9/1000)/(3.71*4*$C16/4000))+(2.51*1.3*0.000001/((4*$C16/4000)*SQRT(8*9.81*($C16/4000)*R$13/1000))))</f>
        <v>1.3089490736111693</v>
      </c>
      <c r="S16" s="161">
        <f t="shared" ref="S16:S27" si="4">R16*$D16*1000</f>
        <v>9.6330396100487992</v>
      </c>
      <c r="T16" s="146"/>
      <c r="U16" s="136">
        <f>-2*SQRT(8*9.81*($C16/4000)*U$13/1000)*LOG((($R$9/1000)/(3.71*4*$C16/4000))+(2.51*1.3*0.000001/((4*$C16/4000)*SQRT(8*9.81*($C16/4000)*U$13/1000))))</f>
        <v>1.4151250593064575</v>
      </c>
      <c r="V16" s="161">
        <f t="shared" ref="V16:V27" si="5">U16*$D16*1000</f>
        <v>10.414427898148473</v>
      </c>
      <c r="W16" s="146"/>
      <c r="X16" s="136">
        <f>-2*SQRT(8*9.81*($C16/4000)*X$13/1000)*LOG((($R$9/1000)/(3.71*4*$C16/4000))+(2.51*1.3*0.000001/((4*$C16/4000)*SQRT(8*9.81*($C16/4000)*X$13/1000))))</f>
        <v>1.5139571456914351</v>
      </c>
      <c r="Y16" s="161">
        <f t="shared" ref="Y16:Y27" si="6">X16*$D16*1000</f>
        <v>11.141769719220015</v>
      </c>
      <c r="Z16" s="146"/>
      <c r="AA16" s="136">
        <f>-2*SQRT(8*9.81*($C16/4000)*AA$13/1000)*LOG((($R$9/1000)/(3.71*4*$C16/4000))+(2.51*1.3*0.000001/((4*$C16/4000)*SQRT(8*9.81*($C16/4000)*AA$13/1000))))</f>
        <v>1.6067865328942059</v>
      </c>
      <c r="AB16" s="161">
        <f t="shared" ref="AB16:AB27" si="7">AA16*$D16*1000</f>
        <v>11.824935460293364</v>
      </c>
      <c r="AC16" s="146"/>
      <c r="AD16" s="136">
        <f>-2*SQRT(8*9.81*($C16/4000)*AD$13/1000)*LOG((($R$9/1000)/(3.71*4*$C16/4000))+(2.51*1.3*0.000001/((4*$C16/4000)*SQRT(8*9.81*($C16/4000)*AD$13/1000))))</f>
        <v>1.694589954339933</v>
      </c>
      <c r="AE16" s="161">
        <f t="shared" ref="AE16:AE27" si="8">AD16*$D16*1000</f>
        <v>12.471113263338856</v>
      </c>
      <c r="AF16" s="31"/>
      <c r="AG16" s="48">
        <v>110</v>
      </c>
      <c r="AH16" s="58"/>
    </row>
    <row r="17" spans="1:34" ht="19.5" customHeight="1">
      <c r="A17" s="24"/>
      <c r="B17" s="55">
        <v>125</v>
      </c>
      <c r="C17" s="130">
        <f>'PE-Innenabmessungen'!M16</f>
        <v>110.2</v>
      </c>
      <c r="D17" s="140">
        <f t="shared" ref="D17:D19" si="9">PI()*(C17*C17)/4000000</f>
        <v>9.5379067122251492E-3</v>
      </c>
      <c r="E17" s="6"/>
      <c r="F17" s="137">
        <f t="shared" ref="F17:F27" si="10">-2*SQRT(8*9.81*($C17/4000)*F$13/1000)*LOG((($R$9/1000)/(3.71*4*$C17/4000))+(2.51*1.3*0.000001/((4*$C17/4000)*SQRT(8*9.81*($C17/4000)*F$13/1000))))</f>
        <v>0.81683445051750936</v>
      </c>
      <c r="G17" s="71">
        <f t="shared" si="0"/>
        <v>7.7908907883676939</v>
      </c>
      <c r="H17" s="6"/>
      <c r="I17" s="137">
        <f t="shared" ref="I17:I27" si="11">-2*SQRT(8*9.81*($C17/4000)*I$13/1000)*LOG((($R$9/1000)/(3.71*4*$C17/4000))+(2.51*1.3*0.000001/((4*$C17/4000)*SQRT(8*9.81*($C17/4000)*I$13/1000))))</f>
        <v>1.0039161122905855</v>
      </c>
      <c r="J17" s="71">
        <f t="shared" si="1"/>
        <v>9.5752582259273531</v>
      </c>
      <c r="K17" s="31"/>
      <c r="L17" s="137">
        <f t="shared" ref="L17:L27" si="12">-2*SQRT(8*9.81*($C17/4000)*L$13/1000)*LOG((($R$9/1000)/(3.71*4*$C17/4000))+(2.51*1.3*0.000001/((4*$C17/4000)*SQRT(8*9.81*($C17/4000)*L$13/1000))))</f>
        <v>1.1616770429289174</v>
      </c>
      <c r="M17" s="71">
        <f t="shared" si="2"/>
        <v>11.079967265189584</v>
      </c>
      <c r="N17" s="31"/>
      <c r="O17" s="137">
        <f t="shared" ref="O17:O27" si="13">-2*SQRT(8*9.81*($C17/4000)*O$13/1000)*LOG((($R$9/1000)/(3.71*4*$C17/4000))+(2.51*1.3*0.000001/((4*$C17/4000)*SQRT(8*9.81*($C17/4000)*O$13/1000))))</f>
        <v>1.3006888543224666</v>
      </c>
      <c r="P17" s="71">
        <f t="shared" si="3"/>
        <v>12.405848954158694</v>
      </c>
      <c r="Q17" s="146"/>
      <c r="R17" s="137">
        <f t="shared" ref="R17:R27" si="14">-2*SQRT(8*9.81*($C17/4000)*R$13/1000)*LOG((($R$9/1000)/(3.71*4*$C17/4000))+(2.51*1.3*0.000001/((4*$C17/4000)*SQRT(8*9.81*($C17/4000)*R$13/1000))))</f>
        <v>1.4263777253110006</v>
      </c>
      <c r="S17" s="71">
        <f t="shared" si="4"/>
        <v>13.604657680412233</v>
      </c>
      <c r="T17" s="146"/>
      <c r="U17" s="137">
        <f t="shared" ref="U17:U27" si="15">-2*SQRT(8*9.81*($C17/4000)*U$13/1000)*LOG((($R$9/1000)/(3.71*4*$C17/4000))+(2.51*1.3*0.000001/((4*$C17/4000)*SQRT(8*9.81*($C17/4000)*U$13/1000))))</f>
        <v>1.5419686627319618</v>
      </c>
      <c r="V17" s="71">
        <f t="shared" si="5"/>
        <v>14.707153258312015</v>
      </c>
      <c r="W17" s="146"/>
      <c r="X17" s="137">
        <f t="shared" ref="X17:X27" si="16">-2*SQRT(8*9.81*($C17/4000)*X$13/1000)*LOG((($R$9/1000)/(3.71*4*$C17/4000))+(2.51*1.3*0.000001/((4*$C17/4000)*SQRT(8*9.81*($C17/4000)*X$13/1000))))</f>
        <v>1.6495636537660348</v>
      </c>
      <c r="Y17" s="71">
        <f t="shared" si="6"/>
        <v>15.733384245497705</v>
      </c>
      <c r="Z17" s="146"/>
      <c r="AA17" s="137">
        <f t="shared" ref="AA17:AA27" si="17">-2*SQRT(8*9.81*($C17/4000)*AA$13/1000)*LOG((($R$9/1000)/(3.71*4*$C17/4000))+(2.51*1.3*0.000001/((4*$C17/4000)*SQRT(8*9.81*($C17/4000)*AA$13/1000))))</f>
        <v>1.7506231079658954</v>
      </c>
      <c r="AB17" s="71">
        <f t="shared" si="7"/>
        <v>16.697279892044364</v>
      </c>
      <c r="AC17" s="146"/>
      <c r="AD17" s="137">
        <f t="shared" ref="AD17:AD27" si="18">-2*SQRT(8*9.81*($C17/4000)*AD$13/1000)*LOG((($R$9/1000)/(3.71*4*$C17/4000))+(2.51*1.3*0.000001/((4*$C17/4000)*SQRT(8*9.81*($C17/4000)*AD$13/1000))))</f>
        <v>1.8462105437616707</v>
      </c>
      <c r="AE17" s="71">
        <f t="shared" si="8"/>
        <v>17.608983937525281</v>
      </c>
      <c r="AF17" s="31"/>
      <c r="AG17" s="39">
        <v>125</v>
      </c>
      <c r="AH17" s="58"/>
    </row>
    <row r="18" spans="1:34" ht="19.5" customHeight="1">
      <c r="A18" s="24"/>
      <c r="B18" s="56">
        <v>160</v>
      </c>
      <c r="C18" s="74">
        <f>'PE-Innenabmessungen'!M17</f>
        <v>141</v>
      </c>
      <c r="D18" s="141">
        <f t="shared" si="9"/>
        <v>1.561450088650467E-2</v>
      </c>
      <c r="E18" s="6"/>
      <c r="F18" s="138">
        <f t="shared" si="10"/>
        <v>0.96160065429856922</v>
      </c>
      <c r="G18" s="72">
        <f t="shared" si="0"/>
        <v>15.014914269008479</v>
      </c>
      <c r="H18" s="6"/>
      <c r="I18" s="138">
        <f t="shared" si="11"/>
        <v>1.1812633316783852</v>
      </c>
      <c r="J18" s="72">
        <f t="shared" si="1"/>
        <v>18.444837339687606</v>
      </c>
      <c r="K18" s="31"/>
      <c r="L18" s="138">
        <f t="shared" si="12"/>
        <v>1.366487196203451</v>
      </c>
      <c r="M18" s="72">
        <f t="shared" si="2"/>
        <v>21.33701553651607</v>
      </c>
      <c r="N18" s="31"/>
      <c r="O18" s="138">
        <f t="shared" si="13"/>
        <v>1.5296922332080256</v>
      </c>
      <c r="P18" s="72">
        <f t="shared" si="3"/>
        <v>23.885380731506025</v>
      </c>
      <c r="Q18" s="146"/>
      <c r="R18" s="138">
        <f t="shared" si="14"/>
        <v>1.6772522035570752</v>
      </c>
      <c r="S18" s="72">
        <f t="shared" si="4"/>
        <v>26.189456019333861</v>
      </c>
      <c r="T18" s="146"/>
      <c r="U18" s="138">
        <f t="shared" si="15"/>
        <v>1.8129548784991503</v>
      </c>
      <c r="V18" s="72">
        <f t="shared" si="5"/>
        <v>28.308385557517948</v>
      </c>
      <c r="W18" s="146"/>
      <c r="X18" s="138">
        <f t="shared" si="16"/>
        <v>1.9392688519564569</v>
      </c>
      <c r="Y18" s="72">
        <f t="shared" si="6"/>
        <v>30.280715208044992</v>
      </c>
      <c r="Z18" s="146"/>
      <c r="AA18" s="138">
        <f t="shared" si="17"/>
        <v>2.0579091454861338</v>
      </c>
      <c r="AB18" s="72">
        <f t="shared" si="7"/>
        <v>32.133224176539308</v>
      </c>
      <c r="AC18" s="146"/>
      <c r="AD18" s="138">
        <f t="shared" si="18"/>
        <v>2.1701246397642282</v>
      </c>
      <c r="AE18" s="72">
        <f t="shared" si="8"/>
        <v>33.885413111424171</v>
      </c>
      <c r="AF18" s="31"/>
      <c r="AG18" s="43">
        <v>160</v>
      </c>
      <c r="AH18" s="58"/>
    </row>
    <row r="19" spans="1:34" ht="19.5" customHeight="1">
      <c r="A19" s="24"/>
      <c r="B19" s="55">
        <v>200</v>
      </c>
      <c r="C19" s="130">
        <f>'PE-Innenabmessungen'!M18</f>
        <v>176.2</v>
      </c>
      <c r="D19" s="140">
        <f t="shared" si="9"/>
        <v>2.4383816956029071E-2</v>
      </c>
      <c r="E19" s="6"/>
      <c r="F19" s="137">
        <f t="shared" si="10"/>
        <v>1.112793949169266</v>
      </c>
      <c r="G19" s="143">
        <f t="shared" si="0"/>
        <v>27.134163966320099</v>
      </c>
      <c r="H19" s="6"/>
      <c r="I19" s="137">
        <f t="shared" si="11"/>
        <v>1.3664740418522625</v>
      </c>
      <c r="J19" s="143">
        <f t="shared" si="1"/>
        <v>33.319852911690774</v>
      </c>
      <c r="K19" s="31"/>
      <c r="L19" s="137">
        <f t="shared" si="12"/>
        <v>1.5803724341496408</v>
      </c>
      <c r="M19" s="143">
        <f t="shared" si="2"/>
        <v>38.535512156658953</v>
      </c>
      <c r="N19" s="31"/>
      <c r="O19" s="137">
        <f t="shared" si="13"/>
        <v>1.7688384763848899</v>
      </c>
      <c r="P19" s="143">
        <f t="shared" si="3"/>
        <v>43.131033632950505</v>
      </c>
      <c r="Q19" s="146"/>
      <c r="R19" s="137">
        <f t="shared" si="14"/>
        <v>1.9392351011299334</v>
      </c>
      <c r="S19" s="143">
        <f t="shared" si="4"/>
        <v>47.285953740658819</v>
      </c>
      <c r="T19" s="146"/>
      <c r="U19" s="137">
        <f t="shared" si="15"/>
        <v>2.0959375711114214</v>
      </c>
      <c r="V19" s="143">
        <f t="shared" si="5"/>
        <v>51.106958085245061</v>
      </c>
      <c r="W19" s="146"/>
      <c r="X19" s="137">
        <f t="shared" si="16"/>
        <v>2.2417972079394932</v>
      </c>
      <c r="Y19" s="143">
        <f t="shared" si="6"/>
        <v>54.663572770933641</v>
      </c>
      <c r="Z19" s="146"/>
      <c r="AA19" s="137">
        <f t="shared" si="17"/>
        <v>2.3787948480776975</v>
      </c>
      <c r="AB19" s="143">
        <f t="shared" si="7"/>
        <v>58.004098151471553</v>
      </c>
      <c r="AC19" s="146"/>
      <c r="AD19" s="137">
        <f t="shared" si="18"/>
        <v>2.5083728942438999</v>
      </c>
      <c r="AE19" s="143">
        <f t="shared" si="8"/>
        <v>61.16370551070812</v>
      </c>
      <c r="AF19" s="31"/>
      <c r="AG19" s="39">
        <v>200</v>
      </c>
      <c r="AH19" s="58"/>
    </row>
    <row r="20" spans="1:34" ht="19.5" customHeight="1">
      <c r="A20" s="24"/>
      <c r="B20" s="56">
        <v>250</v>
      </c>
      <c r="C20" s="123">
        <f>'PE-Innenabmessungen'!M19</f>
        <v>220.4</v>
      </c>
      <c r="D20" s="156">
        <f>PI()*(C20*C20)/4000000</f>
        <v>3.8151626848900597E-2</v>
      </c>
      <c r="E20" s="6"/>
      <c r="F20" s="160">
        <f t="shared" si="10"/>
        <v>1.2868743722247238</v>
      </c>
      <c r="G20" s="155">
        <f t="shared" si="0"/>
        <v>49.096350850530875</v>
      </c>
      <c r="H20" s="31"/>
      <c r="I20" s="162">
        <f t="shared" si="11"/>
        <v>1.5797125122779636</v>
      </c>
      <c r="J20" s="144">
        <f t="shared" si="1"/>
        <v>60.268602296968169</v>
      </c>
      <c r="K20" s="31"/>
      <c r="L20" s="162">
        <f t="shared" si="12"/>
        <v>1.8266194148290549</v>
      </c>
      <c r="M20" s="144">
        <f t="shared" si="2"/>
        <v>69.688502309515258</v>
      </c>
      <c r="N20" s="31"/>
      <c r="O20" s="162">
        <f t="shared" si="13"/>
        <v>2.0441649025341073</v>
      </c>
      <c r="P20" s="144">
        <f t="shared" si="3"/>
        <v>77.988216579100524</v>
      </c>
      <c r="Q20" s="146"/>
      <c r="R20" s="162">
        <f t="shared" si="14"/>
        <v>2.240850392867586</v>
      </c>
      <c r="S20" s="144">
        <f t="shared" si="4"/>
        <v>85.492088012896446</v>
      </c>
      <c r="T20" s="146"/>
      <c r="U20" s="162">
        <f t="shared" si="15"/>
        <v>2.4217273456370565</v>
      </c>
      <c r="V20" s="144">
        <f t="shared" si="5"/>
        <v>92.392838020523499</v>
      </c>
      <c r="W20" s="146"/>
      <c r="X20" s="162">
        <f t="shared" si="16"/>
        <v>2.5900876100645642</v>
      </c>
      <c r="Y20" s="144">
        <f t="shared" si="6"/>
        <v>98.816056005144006</v>
      </c>
      <c r="Z20" s="146"/>
      <c r="AA20" s="162">
        <f t="shared" si="17"/>
        <v>2.7482179872948955</v>
      </c>
      <c r="AB20" s="144">
        <f t="shared" si="7"/>
        <v>104.84898715071149</v>
      </c>
      <c r="AC20" s="146"/>
      <c r="AD20" s="162">
        <f t="shared" si="18"/>
        <v>2.8977836359599047</v>
      </c>
      <c r="AE20" s="144">
        <f t="shared" si="8"/>
        <v>110.55515996799269</v>
      </c>
      <c r="AF20" s="31"/>
      <c r="AG20" s="43">
        <v>250</v>
      </c>
      <c r="AH20" s="58"/>
    </row>
    <row r="21" spans="1:34" ht="19.5" customHeight="1">
      <c r="A21" s="24"/>
      <c r="B21" s="55">
        <v>315</v>
      </c>
      <c r="C21" s="130">
        <f>'PE-Innenabmessungen'!M20</f>
        <v>277.60000000000002</v>
      </c>
      <c r="D21" s="140">
        <f t="shared" ref="D21:D27" si="19">PI()*(C21*C21)/4000000</f>
        <v>6.0524164772174954E-2</v>
      </c>
      <c r="E21" s="6"/>
      <c r="F21" s="137">
        <f t="shared" si="10"/>
        <v>1.4929779357479227</v>
      </c>
      <c r="G21" s="143">
        <f t="shared" si="0"/>
        <v>90.361242584428908</v>
      </c>
      <c r="H21" s="6"/>
      <c r="I21" s="137">
        <f t="shared" si="11"/>
        <v>1.8321690054916293</v>
      </c>
      <c r="J21" s="143">
        <f t="shared" si="1"/>
        <v>110.8904987788473</v>
      </c>
      <c r="K21" s="31"/>
      <c r="L21" s="137">
        <f t="shared" si="12"/>
        <v>2.1181501352303296</v>
      </c>
      <c r="M21" s="143">
        <f t="shared" si="2"/>
        <v>128.19926779688512</v>
      </c>
      <c r="N21" s="31"/>
      <c r="O21" s="137">
        <f t="shared" si="13"/>
        <v>2.3701191559209218</v>
      </c>
      <c r="P21" s="143">
        <f t="shared" si="3"/>
        <v>143.44948232264611</v>
      </c>
      <c r="Q21" s="146"/>
      <c r="R21" s="137">
        <f t="shared" si="14"/>
        <v>2.597924988495325</v>
      </c>
      <c r="S21" s="143">
        <f t="shared" si="4"/>
        <v>157.23724006944178</v>
      </c>
      <c r="T21" s="146"/>
      <c r="U21" s="137">
        <f t="shared" si="15"/>
        <v>2.8074194606545335</v>
      </c>
      <c r="V21" s="143">
        <f t="shared" si="5"/>
        <v>169.91671802126555</v>
      </c>
      <c r="W21" s="146"/>
      <c r="X21" s="137">
        <f t="shared" si="16"/>
        <v>3.0024158555151046</v>
      </c>
      <c r="Y21" s="143">
        <f t="shared" si="6"/>
        <v>181.71871195378682</v>
      </c>
      <c r="Z21" s="146"/>
      <c r="AA21" s="137">
        <f t="shared" si="17"/>
        <v>3.1855631377792974</v>
      </c>
      <c r="AB21" s="143">
        <f t="shared" si="7"/>
        <v>192.80354824312087</v>
      </c>
      <c r="AC21" s="146"/>
      <c r="AD21" s="137">
        <f t="shared" si="18"/>
        <v>3.3587901407546963</v>
      </c>
      <c r="AE21" s="143">
        <f t="shared" si="8"/>
        <v>203.28796791419396</v>
      </c>
      <c r="AF21" s="31"/>
      <c r="AG21" s="39">
        <v>315</v>
      </c>
      <c r="AH21" s="58"/>
    </row>
    <row r="22" spans="1:34" ht="19.5" customHeight="1">
      <c r="A22" s="24"/>
      <c r="B22" s="57">
        <v>355</v>
      </c>
      <c r="C22" s="74">
        <f>'PE-Innenabmessungen'!M21</f>
        <v>312.8</v>
      </c>
      <c r="D22" s="141">
        <f t="shared" si="19"/>
        <v>7.6846372235753788E-2</v>
      </c>
      <c r="E22" s="6"/>
      <c r="F22" s="138">
        <f t="shared" si="10"/>
        <v>1.6114923320666275</v>
      </c>
      <c r="G22" s="144">
        <f t="shared" si="0"/>
        <v>123.83733960505499</v>
      </c>
      <c r="H22" s="31"/>
      <c r="I22" s="162">
        <f t="shared" si="11"/>
        <v>1.9773343690392124</v>
      </c>
      <c r="J22" s="144">
        <f t="shared" si="1"/>
        <v>151.95097295773667</v>
      </c>
      <c r="K22" s="31"/>
      <c r="L22" s="162">
        <f t="shared" si="12"/>
        <v>2.2857817968242702</v>
      </c>
      <c r="M22" s="144">
        <f t="shared" si="2"/>
        <v>175.65403880846799</v>
      </c>
      <c r="N22" s="31"/>
      <c r="O22" s="162">
        <f t="shared" si="13"/>
        <v>2.5575432717611157</v>
      </c>
      <c r="P22" s="144">
        <f t="shared" si="3"/>
        <v>196.53792227080231</v>
      </c>
      <c r="Q22" s="146"/>
      <c r="R22" s="162">
        <f t="shared" si="14"/>
        <v>2.80324241089677</v>
      </c>
      <c r="S22" s="144">
        <f t="shared" si="4"/>
        <v>215.41900977482507</v>
      </c>
      <c r="T22" s="146"/>
      <c r="U22" s="162">
        <f t="shared" si="15"/>
        <v>3.0291911926441855</v>
      </c>
      <c r="V22" s="144">
        <f t="shared" si="5"/>
        <v>232.78235396320204</v>
      </c>
      <c r="W22" s="146"/>
      <c r="X22" s="162">
        <f t="shared" si="16"/>
        <v>3.2395026893365801</v>
      </c>
      <c r="Y22" s="144">
        <f t="shared" si="6"/>
        <v>248.94402952348429</v>
      </c>
      <c r="Z22" s="146"/>
      <c r="AA22" s="162">
        <f t="shared" si="17"/>
        <v>3.4370340874850398</v>
      </c>
      <c r="AB22" s="144">
        <f t="shared" si="7"/>
        <v>264.12360087384974</v>
      </c>
      <c r="AC22" s="146"/>
      <c r="AD22" s="162">
        <f t="shared" si="18"/>
        <v>3.623865818428933</v>
      </c>
      <c r="AE22" s="144">
        <f t="shared" si="8"/>
        <v>278.48094161541434</v>
      </c>
      <c r="AF22" s="31"/>
      <c r="AG22" s="48">
        <v>355</v>
      </c>
      <c r="AH22" s="58"/>
    </row>
    <row r="23" spans="1:34" ht="19.5" customHeight="1">
      <c r="A23" s="24"/>
      <c r="B23" s="55">
        <v>400</v>
      </c>
      <c r="C23" s="130">
        <f>'PE-Innenabmessungen'!M22</f>
        <v>352.6</v>
      </c>
      <c r="D23" s="140">
        <f t="shared" si="19"/>
        <v>9.7646008965155337E-2</v>
      </c>
      <c r="E23" s="6"/>
      <c r="F23" s="137">
        <f t="shared" si="10"/>
        <v>1.7393095746744764</v>
      </c>
      <c r="G23" s="143">
        <f t="shared" si="0"/>
        <v>169.83663832184445</v>
      </c>
      <c r="H23" s="6"/>
      <c r="I23" s="137">
        <f t="shared" si="11"/>
        <v>2.13389261687839</v>
      </c>
      <c r="J23" s="143">
        <f t="shared" si="1"/>
        <v>208.36609759838606</v>
      </c>
      <c r="K23" s="31"/>
      <c r="L23" s="137">
        <f t="shared" si="12"/>
        <v>2.4665683862906325</v>
      </c>
      <c r="M23" s="143">
        <f t="shared" si="2"/>
        <v>240.85055876090382</v>
      </c>
      <c r="N23" s="31"/>
      <c r="O23" s="137">
        <f t="shared" si="13"/>
        <v>2.7596747386078353</v>
      </c>
      <c r="P23" s="143">
        <f t="shared" si="3"/>
        <v>269.47122426701344</v>
      </c>
      <c r="Q23" s="146"/>
      <c r="R23" s="137">
        <f t="shared" si="14"/>
        <v>3.0246707011976475</v>
      </c>
      <c r="S23" s="143">
        <f t="shared" si="4"/>
        <v>295.34702240578815</v>
      </c>
      <c r="T23" s="146"/>
      <c r="U23" s="137">
        <f t="shared" si="15"/>
        <v>3.2683644721408447</v>
      </c>
      <c r="V23" s="143">
        <f t="shared" si="5"/>
        <v>319.14274654806013</v>
      </c>
      <c r="W23" s="146"/>
      <c r="X23" s="137">
        <f t="shared" si="16"/>
        <v>3.4951924148230327</v>
      </c>
      <c r="Y23" s="143">
        <f t="shared" si="6"/>
        <v>341.29158987275275</v>
      </c>
      <c r="Z23" s="146"/>
      <c r="AA23" s="137">
        <f t="shared" si="17"/>
        <v>3.7082362624808161</v>
      </c>
      <c r="AB23" s="143">
        <f t="shared" si="7"/>
        <v>362.09447133111587</v>
      </c>
      <c r="AC23" s="146"/>
      <c r="AD23" s="137">
        <f t="shared" si="18"/>
        <v>3.9097399308378051</v>
      </c>
      <c r="AE23" s="143">
        <f t="shared" si="8"/>
        <v>381.77050033801413</v>
      </c>
      <c r="AF23" s="31"/>
      <c r="AG23" s="39">
        <v>400</v>
      </c>
      <c r="AH23" s="58"/>
    </row>
    <row r="24" spans="1:34" ht="19.5" customHeight="1">
      <c r="A24" s="24"/>
      <c r="B24" s="57">
        <v>450</v>
      </c>
      <c r="C24" s="74">
        <f>'PE-Innenabmessungen'!M23</f>
        <v>396.6</v>
      </c>
      <c r="D24" s="141">
        <f t="shared" si="19"/>
        <v>0.12353650234191957</v>
      </c>
      <c r="E24" s="6"/>
      <c r="F24" s="138">
        <f t="shared" si="10"/>
        <v>1.874121827635763</v>
      </c>
      <c r="G24" s="144">
        <f t="shared" si="0"/>
        <v>231.52245554876802</v>
      </c>
      <c r="H24" s="31"/>
      <c r="I24" s="162">
        <f t="shared" si="11"/>
        <v>2.2990169725707683</v>
      </c>
      <c r="J24" s="144">
        <f t="shared" si="1"/>
        <v>284.01251561610155</v>
      </c>
      <c r="K24" s="31"/>
      <c r="L24" s="162">
        <f t="shared" si="12"/>
        <v>2.6572456681305803</v>
      </c>
      <c r="M24" s="144">
        <f t="shared" si="2"/>
        <v>328.26683570406908</v>
      </c>
      <c r="N24" s="31"/>
      <c r="O24" s="162">
        <f t="shared" si="13"/>
        <v>2.97286392547778</v>
      </c>
      <c r="P24" s="144">
        <f t="shared" si="3"/>
        <v>367.25721129199394</v>
      </c>
      <c r="Q24" s="146"/>
      <c r="R24" s="162">
        <f t="shared" si="14"/>
        <v>3.2582118121561923</v>
      </c>
      <c r="S24" s="144">
        <f t="shared" si="4"/>
        <v>402.50809116290344</v>
      </c>
      <c r="T24" s="146"/>
      <c r="U24" s="162">
        <f t="shared" si="15"/>
        <v>3.5206208551272864</v>
      </c>
      <c r="V24" s="144">
        <f t="shared" si="5"/>
        <v>434.92518651444288</v>
      </c>
      <c r="W24" s="146"/>
      <c r="X24" s="162">
        <f t="shared" si="16"/>
        <v>3.7648683733618471</v>
      </c>
      <c r="Y24" s="144">
        <f t="shared" si="6"/>
        <v>465.09867062283473</v>
      </c>
      <c r="Z24" s="146"/>
      <c r="AA24" s="162">
        <f t="shared" si="17"/>
        <v>3.9942729173689999</v>
      </c>
      <c r="AB24" s="144">
        <f t="shared" si="7"/>
        <v>493.43850561082138</v>
      </c>
      <c r="AC24" s="146"/>
      <c r="AD24" s="162">
        <f t="shared" si="18"/>
        <v>4.2112508217773001</v>
      </c>
      <c r="AE24" s="144">
        <f t="shared" si="8"/>
        <v>520.24319700690216</v>
      </c>
      <c r="AF24" s="31"/>
      <c r="AG24" s="48">
        <v>450</v>
      </c>
      <c r="AH24" s="58"/>
    </row>
    <row r="25" spans="1:34" ht="19.5" customHeight="1">
      <c r="A25" s="24"/>
      <c r="B25" s="55">
        <v>500</v>
      </c>
      <c r="C25" s="130">
        <f>'PE-Innenabmessungen'!M24</f>
        <v>440.6</v>
      </c>
      <c r="D25" s="140">
        <f t="shared" si="19"/>
        <v>0.15246805740735866</v>
      </c>
      <c r="E25" s="6"/>
      <c r="F25" s="137">
        <f t="shared" si="10"/>
        <v>2.0031009520081344</v>
      </c>
      <c r="G25" s="143">
        <f t="shared" si="0"/>
        <v>305.40891094351105</v>
      </c>
      <c r="H25" s="6"/>
      <c r="I25" s="137">
        <f t="shared" si="11"/>
        <v>2.4569952010878979</v>
      </c>
      <c r="J25" s="143">
        <f t="shared" si="1"/>
        <v>374.61328536907433</v>
      </c>
      <c r="K25" s="31"/>
      <c r="L25" s="137">
        <f t="shared" si="12"/>
        <v>2.8396701074482467</v>
      </c>
      <c r="M25" s="143">
        <f t="shared" si="2"/>
        <v>432.95898496037961</v>
      </c>
      <c r="N25" s="31"/>
      <c r="O25" s="137">
        <f t="shared" si="13"/>
        <v>3.1768253313165631</v>
      </c>
      <c r="P25" s="143">
        <f t="shared" si="3"/>
        <v>484.36438698832495</v>
      </c>
      <c r="Q25" s="146"/>
      <c r="R25" s="137">
        <f t="shared" si="14"/>
        <v>3.4816437874770267</v>
      </c>
      <c r="S25" s="143">
        <f t="shared" si="4"/>
        <v>530.83946486102093</v>
      </c>
      <c r="T25" s="146"/>
      <c r="U25" s="137">
        <f t="shared" si="15"/>
        <v>3.7619576503035228</v>
      </c>
      <c r="V25" s="143">
        <f t="shared" si="5"/>
        <v>573.57837499052971</v>
      </c>
      <c r="W25" s="146"/>
      <c r="X25" s="137">
        <f t="shared" si="16"/>
        <v>4.0228704192375719</v>
      </c>
      <c r="Y25" s="143">
        <f t="shared" si="6"/>
        <v>613.35923802267916</v>
      </c>
      <c r="Z25" s="146"/>
      <c r="AA25" s="137">
        <f t="shared" si="17"/>
        <v>4.267927200832486</v>
      </c>
      <c r="AB25" s="143">
        <f t="shared" si="7"/>
        <v>650.72256946695506</v>
      </c>
      <c r="AC25" s="146"/>
      <c r="AD25" s="137">
        <f t="shared" si="18"/>
        <v>4.4997092783842456</v>
      </c>
      <c r="AE25" s="143">
        <f t="shared" si="8"/>
        <v>686.06193257311349</v>
      </c>
      <c r="AF25" s="31"/>
      <c r="AG25" s="39">
        <v>500</v>
      </c>
      <c r="AH25" s="58"/>
    </row>
    <row r="26" spans="1:34" ht="19.5" customHeight="1">
      <c r="A26" s="24"/>
      <c r="B26" s="157">
        <v>630</v>
      </c>
      <c r="C26" s="74">
        <f>'PE-Innenabmessungen'!M25</f>
        <v>555.20000000000005</v>
      </c>
      <c r="D26" s="141">
        <f t="shared" si="19"/>
        <v>0.24209665908869982</v>
      </c>
      <c r="E26" s="6"/>
      <c r="F26" s="138">
        <f t="shared" si="10"/>
        <v>2.3168575157479587</v>
      </c>
      <c r="G26" s="144">
        <f t="shared" si="0"/>
        <v>560.90346414712553</v>
      </c>
      <c r="H26" s="31"/>
      <c r="I26" s="162">
        <f t="shared" si="11"/>
        <v>2.8412908336919482</v>
      </c>
      <c r="J26" s="144">
        <f t="shared" si="1"/>
        <v>687.86701833616723</v>
      </c>
      <c r="K26" s="31"/>
      <c r="L26" s="162">
        <f t="shared" si="12"/>
        <v>3.2834305279867673</v>
      </c>
      <c r="M26" s="144">
        <f t="shared" si="2"/>
        <v>794.90756117544208</v>
      </c>
      <c r="N26" s="31"/>
      <c r="O26" s="162">
        <f t="shared" si="13"/>
        <v>3.6729740959154342</v>
      </c>
      <c r="P26" s="144">
        <f t="shared" si="3"/>
        <v>889.21475754046435</v>
      </c>
      <c r="Q26" s="146"/>
      <c r="R26" s="162">
        <f t="shared" si="14"/>
        <v>4.0251545455672586</v>
      </c>
      <c r="S26" s="144">
        <f t="shared" si="4"/>
        <v>974.47646779752711</v>
      </c>
      <c r="T26" s="146"/>
      <c r="U26" s="162">
        <f t="shared" si="15"/>
        <v>4.34902181282939</v>
      </c>
      <c r="V26" s="144">
        <f t="shared" si="5"/>
        <v>1052.883651189876</v>
      </c>
      <c r="W26" s="146"/>
      <c r="X26" s="162">
        <f t="shared" si="16"/>
        <v>4.6504727968867101</v>
      </c>
      <c r="Y26" s="144">
        <f t="shared" si="6"/>
        <v>1125.8639273091542</v>
      </c>
      <c r="Z26" s="146"/>
      <c r="AA26" s="162">
        <f t="shared" si="17"/>
        <v>4.9336036816792239</v>
      </c>
      <c r="AB26" s="144">
        <f t="shared" si="7"/>
        <v>1194.4089686022494</v>
      </c>
      <c r="AC26" s="146"/>
      <c r="AD26" s="162">
        <f t="shared" si="18"/>
        <v>5.2013969754614804</v>
      </c>
      <c r="AE26" s="144">
        <f t="shared" si="8"/>
        <v>1259.2408303532923</v>
      </c>
      <c r="AF26" s="31"/>
      <c r="AG26" s="107">
        <v>630</v>
      </c>
      <c r="AH26" s="58"/>
    </row>
    <row r="27" spans="1:34" ht="19.5" customHeight="1" thickBot="1">
      <c r="A27" s="24"/>
      <c r="B27" s="158">
        <v>800</v>
      </c>
      <c r="C27" s="134">
        <f>'PE-Innenabmessungen'!M26</f>
        <v>625.79999999999995</v>
      </c>
      <c r="D27" s="142">
        <f t="shared" si="19"/>
        <v>0.30758205839535024</v>
      </c>
      <c r="E27" s="6"/>
      <c r="F27" s="139">
        <f t="shared" si="10"/>
        <v>2.4972104427422197</v>
      </c>
      <c r="G27" s="145">
        <f t="shared" si="0"/>
        <v>768.09712822501581</v>
      </c>
      <c r="H27" s="6"/>
      <c r="I27" s="139">
        <f t="shared" si="11"/>
        <v>3.0621885903717265</v>
      </c>
      <c r="J27" s="145">
        <f t="shared" si="1"/>
        <v>941.87426982129159</v>
      </c>
      <c r="K27" s="31"/>
      <c r="L27" s="139">
        <f t="shared" si="12"/>
        <v>3.5385079996288589</v>
      </c>
      <c r="M27" s="145">
        <f t="shared" si="2"/>
        <v>1088.3815741742578</v>
      </c>
      <c r="N27" s="31"/>
      <c r="O27" s="139">
        <f t="shared" si="13"/>
        <v>3.958163929972824</v>
      </c>
      <c r="P27" s="145">
        <f t="shared" si="3"/>
        <v>1217.4602090472702</v>
      </c>
      <c r="Q27" s="146"/>
      <c r="R27" s="139">
        <f t="shared" si="14"/>
        <v>4.3375677045676087</v>
      </c>
      <c r="S27" s="145">
        <f t="shared" si="4"/>
        <v>1334.1580030000994</v>
      </c>
      <c r="T27" s="146"/>
      <c r="U27" s="139">
        <f t="shared" si="15"/>
        <v>4.6864691898395145</v>
      </c>
      <c r="V27" s="145">
        <f t="shared" si="5"/>
        <v>1441.4738400172273</v>
      </c>
      <c r="W27" s="146"/>
      <c r="X27" s="139">
        <f t="shared" si="16"/>
        <v>5.0112213094420035</v>
      </c>
      <c r="Y27" s="145">
        <f t="shared" si="6"/>
        <v>1541.3617654328139</v>
      </c>
      <c r="Z27" s="146"/>
      <c r="AA27" s="139">
        <f t="shared" si="17"/>
        <v>5.3162369933487836</v>
      </c>
      <c r="AB27" s="145">
        <f t="shared" si="7"/>
        <v>1635.1791173317267</v>
      </c>
      <c r="AC27" s="146"/>
      <c r="AD27" s="139">
        <f t="shared" si="18"/>
        <v>5.6047293653010222</v>
      </c>
      <c r="AE27" s="145">
        <f t="shared" si="8"/>
        <v>1723.9141949281534</v>
      </c>
      <c r="AF27" s="31"/>
      <c r="AG27" s="133">
        <v>800</v>
      </c>
      <c r="AH27" s="58"/>
    </row>
    <row r="28" spans="1:34">
      <c r="A28" s="51"/>
      <c r="B28" s="13"/>
      <c r="C28" s="13"/>
      <c r="D28" s="13"/>
      <c r="E28" s="52"/>
      <c r="F28" s="73"/>
      <c r="G28" s="60"/>
      <c r="H28" s="61"/>
      <c r="I28" s="61"/>
      <c r="J28" s="60"/>
      <c r="K28" s="61"/>
      <c r="L28" s="61"/>
      <c r="M28" s="61"/>
      <c r="N28" s="61"/>
      <c r="O28" s="61"/>
      <c r="P28" s="60"/>
      <c r="Q28" s="60"/>
      <c r="R28" s="73" t="s">
        <v>29</v>
      </c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52"/>
      <c r="AG28" s="52"/>
      <c r="AH28" s="53"/>
    </row>
    <row r="29" spans="1:34">
      <c r="B29" s="54" t="s">
        <v>19</v>
      </c>
      <c r="C29" s="54"/>
      <c r="D29" s="54"/>
      <c r="AC29" s="146"/>
    </row>
  </sheetData>
  <mergeCells count="3">
    <mergeCell ref="H1:AD1"/>
    <mergeCell ref="H2:AD4"/>
    <mergeCell ref="U9:AD9"/>
  </mergeCells>
  <pageMargins left="0.79000000000000015" right="0.79000000000000015" top="0.39000000000000007" bottom="0.39000000000000007" header="0.2" footer="0.24000000000000002"/>
  <pageSetup paperSize="9" scale="80" orientation="portrait" r:id="rId1"/>
  <headerFooter>
    <oddFooter xml:space="preserve">&amp;CGeschäftsstelle VKR  Schachenallee 29C CH-5000 Aarau
Tel. +41 (0)62 834 00 60 www.vkr.ch  info@vkr.ch
&amp;R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E8C7D-92A5-4D4D-9976-79C2BB9015B3}">
  <sheetPr>
    <tabColor theme="6"/>
  </sheetPr>
  <dimension ref="A1:AH29"/>
  <sheetViews>
    <sheetView showGridLines="0" zoomScaleNormal="100" zoomScalePageLayoutView="120" workbookViewId="0">
      <selection activeCell="H5" sqref="H5"/>
    </sheetView>
  </sheetViews>
  <sheetFormatPr baseColWidth="10" defaultRowHeight="12.7"/>
  <cols>
    <col min="1" max="1" width="1.29296875" customWidth="1"/>
    <col min="2" max="2" width="4.29296875" customWidth="1"/>
    <col min="3" max="3" width="6.9375" bestFit="1" customWidth="1"/>
    <col min="4" max="4" width="6.76171875" bestFit="1" customWidth="1"/>
    <col min="5" max="5" width="2.703125" customWidth="1"/>
    <col min="6" max="6" width="6.3515625" bestFit="1" customWidth="1"/>
    <col min="7" max="7" width="6.29296875" bestFit="1" customWidth="1"/>
    <col min="8" max="8" width="1.703125" customWidth="1"/>
    <col min="9" max="9" width="6.3515625" bestFit="1" customWidth="1"/>
    <col min="10" max="10" width="6.29296875" bestFit="1" customWidth="1"/>
    <col min="11" max="11" width="1.703125" customWidth="1"/>
    <col min="12" max="12" width="6.3515625" bestFit="1" customWidth="1"/>
    <col min="13" max="13" width="6.29296875" bestFit="1" customWidth="1"/>
    <col min="14" max="14" width="1.703125" customWidth="1"/>
    <col min="15" max="15" width="6.3515625" bestFit="1" customWidth="1"/>
    <col min="16" max="16" width="6.29296875" bestFit="1" customWidth="1"/>
    <col min="17" max="17" width="1.703125" customWidth="1"/>
    <col min="18" max="18" width="6.3515625" bestFit="1" customWidth="1"/>
    <col min="19" max="19" width="6.29296875" bestFit="1" customWidth="1"/>
    <col min="20" max="20" width="1.703125" customWidth="1"/>
    <col min="21" max="21" width="6.3515625" bestFit="1" customWidth="1"/>
    <col min="22" max="22" width="6.29296875" bestFit="1" customWidth="1"/>
    <col min="23" max="23" width="1.703125" customWidth="1"/>
    <col min="24" max="24" width="6.3515625" bestFit="1" customWidth="1"/>
    <col min="25" max="25" width="6.29296875" bestFit="1" customWidth="1"/>
    <col min="26" max="26" width="1.703125" customWidth="1"/>
    <col min="27" max="27" width="6.3515625" bestFit="1" customWidth="1"/>
    <col min="28" max="28" width="6.29296875" bestFit="1" customWidth="1"/>
    <col min="29" max="29" width="1.703125" customWidth="1"/>
    <col min="30" max="30" width="6.3515625" bestFit="1" customWidth="1"/>
    <col min="31" max="31" width="6.29296875" bestFit="1" customWidth="1"/>
    <col min="32" max="32" width="1.703125" customWidth="1"/>
    <col min="33" max="33" width="4.46875" customWidth="1"/>
    <col min="34" max="34" width="1.46875" customWidth="1"/>
    <col min="35" max="35" width="0.9375" customWidth="1"/>
  </cols>
  <sheetData>
    <row r="1" spans="1:34" s="3" customFormat="1" ht="18" customHeight="1">
      <c r="A1" s="1"/>
      <c r="B1" s="2"/>
      <c r="C1" s="2"/>
      <c r="D1" s="2"/>
      <c r="E1" s="2"/>
      <c r="F1" s="2"/>
      <c r="G1" s="176"/>
      <c r="H1" s="220" t="s">
        <v>28</v>
      </c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176"/>
      <c r="AF1" s="176"/>
      <c r="AG1" s="80" t="s">
        <v>82</v>
      </c>
      <c r="AH1" s="78"/>
    </row>
    <row r="2" spans="1:34" s="3" customFormat="1" ht="18" customHeight="1">
      <c r="A2" s="4"/>
      <c r="B2" s="5"/>
      <c r="C2" s="5"/>
      <c r="D2" s="5"/>
      <c r="E2" s="5"/>
      <c r="F2" s="5"/>
      <c r="G2" s="175"/>
      <c r="H2" s="219" t="s">
        <v>54</v>
      </c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175"/>
      <c r="AF2" s="175"/>
      <c r="AH2" s="79"/>
    </row>
    <row r="3" spans="1:34" s="3" customFormat="1" ht="18" customHeight="1">
      <c r="A3" s="4"/>
      <c r="B3" s="5"/>
      <c r="C3" s="5"/>
      <c r="D3" s="5"/>
      <c r="E3" s="5"/>
      <c r="F3" s="5"/>
      <c r="G3" s="175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175"/>
      <c r="AF3" s="175"/>
      <c r="AH3" s="79"/>
    </row>
    <row r="4" spans="1:34" s="3" customFormat="1" ht="18" customHeight="1">
      <c r="A4" s="4"/>
      <c r="B4" s="5"/>
      <c r="C4" s="5"/>
      <c r="D4" s="5"/>
      <c r="E4" s="5"/>
      <c r="F4" s="5"/>
      <c r="G4" s="175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175"/>
      <c r="AF4" s="175"/>
      <c r="AH4" s="79"/>
    </row>
    <row r="5" spans="1:34" s="3" customFormat="1" ht="18" customHeight="1">
      <c r="A5" s="4"/>
      <c r="B5" s="8" t="s">
        <v>11</v>
      </c>
      <c r="C5" s="8"/>
      <c r="D5" s="8"/>
      <c r="E5" s="8"/>
      <c r="F5" s="8"/>
      <c r="G5" s="8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H5" s="79"/>
    </row>
    <row r="6" spans="1:34" s="3" customFormat="1" ht="18" customHeight="1">
      <c r="A6" s="4"/>
      <c r="B6" s="10" t="s">
        <v>12</v>
      </c>
      <c r="C6" s="10"/>
      <c r="D6" s="10"/>
      <c r="E6" s="10"/>
      <c r="F6" s="10"/>
      <c r="G6" s="10"/>
      <c r="H6" s="10"/>
      <c r="I6" s="1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H6" s="79"/>
    </row>
    <row r="7" spans="1:34" s="3" customFormat="1" ht="8.25" customHeight="1">
      <c r="A7" s="11"/>
      <c r="B7" s="12"/>
      <c r="C7" s="12"/>
      <c r="D7" s="12"/>
      <c r="E7" s="12"/>
      <c r="F7" s="12"/>
      <c r="G7" s="12"/>
      <c r="H7" s="12"/>
      <c r="I7" s="12"/>
      <c r="J7" s="1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66"/>
    </row>
    <row r="8" spans="1:34" s="3" customFormat="1" ht="9" customHeight="1"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/>
    </row>
    <row r="9" spans="1:34" ht="15.35">
      <c r="A9" s="154"/>
      <c r="B9" s="166" t="s">
        <v>42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7" t="s">
        <v>56</v>
      </c>
      <c r="Y9" s="178"/>
      <c r="Z9" s="178"/>
      <c r="AA9" s="178"/>
      <c r="AB9" s="178"/>
      <c r="AC9" s="178"/>
      <c r="AD9" s="178"/>
      <c r="AE9" s="178"/>
      <c r="AF9" s="184"/>
      <c r="AG9" s="177"/>
      <c r="AH9" s="16"/>
    </row>
    <row r="10" spans="1:34" ht="12.75" customHeight="1">
      <c r="H10" s="18"/>
      <c r="I10" s="18"/>
      <c r="J10" s="18"/>
      <c r="K10" s="18"/>
      <c r="L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ht="15.7" thickBot="1">
      <c r="A11" s="19"/>
      <c r="B11" s="20"/>
      <c r="C11" s="20"/>
      <c r="D11" s="2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3"/>
    </row>
    <row r="12" spans="1:34" ht="13" hidden="1" customHeight="1">
      <c r="A12" s="24"/>
      <c r="B12" s="203"/>
      <c r="E12" s="187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58"/>
    </row>
    <row r="13" spans="1:34" s="148" customFormat="1" ht="18" customHeight="1" thickBot="1">
      <c r="A13" s="147"/>
      <c r="B13" s="251" t="s">
        <v>43</v>
      </c>
      <c r="C13" s="252"/>
      <c r="D13" s="252"/>
      <c r="E13" s="252"/>
      <c r="F13" s="253"/>
      <c r="G13" s="186"/>
      <c r="H13" s="254" t="s">
        <v>44</v>
      </c>
      <c r="I13" s="255"/>
      <c r="J13" s="255"/>
      <c r="K13" s="256"/>
      <c r="AG13" s="152"/>
      <c r="AH13" s="153"/>
    </row>
    <row r="14" spans="1:34" ht="18" customHeight="1">
      <c r="A14" s="24"/>
      <c r="B14" s="257" t="s">
        <v>45</v>
      </c>
      <c r="C14" s="258"/>
      <c r="D14" s="258"/>
      <c r="E14" s="258"/>
      <c r="F14" s="259"/>
      <c r="G14" s="6"/>
      <c r="H14" s="260" t="s">
        <v>46</v>
      </c>
      <c r="I14" s="261"/>
      <c r="J14" s="261"/>
      <c r="K14" s="262"/>
      <c r="N14" s="6"/>
      <c r="AF14" s="6"/>
      <c r="AG14" s="6"/>
      <c r="AH14" s="26"/>
    </row>
    <row r="15" spans="1:34" ht="17.7">
      <c r="A15" s="24"/>
      <c r="B15" s="236" t="s">
        <v>47</v>
      </c>
      <c r="C15" s="237"/>
      <c r="D15" s="237"/>
      <c r="E15" s="237"/>
      <c r="F15" s="238"/>
      <c r="G15" s="6"/>
      <c r="H15" s="239" t="s">
        <v>48</v>
      </c>
      <c r="I15" s="240"/>
      <c r="J15" s="240"/>
      <c r="K15" s="241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26"/>
    </row>
    <row r="16" spans="1:34" ht="19.5" customHeight="1">
      <c r="A16" s="24"/>
      <c r="B16" s="242" t="s">
        <v>49</v>
      </c>
      <c r="C16" s="243"/>
      <c r="D16" s="243"/>
      <c r="E16" s="243"/>
      <c r="F16" s="244"/>
      <c r="G16" s="6"/>
      <c r="H16" s="245" t="s">
        <v>50</v>
      </c>
      <c r="I16" s="246"/>
      <c r="J16" s="246"/>
      <c r="K16" s="247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58"/>
    </row>
    <row r="17" spans="1:34" ht="19.5" customHeight="1">
      <c r="A17" s="24"/>
      <c r="B17" s="248" t="s">
        <v>51</v>
      </c>
      <c r="C17" s="249"/>
      <c r="D17" s="249"/>
      <c r="E17" s="249"/>
      <c r="F17" s="250"/>
      <c r="G17" s="6"/>
      <c r="H17" s="239" t="s">
        <v>52</v>
      </c>
      <c r="I17" s="240"/>
      <c r="J17" s="240"/>
      <c r="K17" s="241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58"/>
    </row>
    <row r="18" spans="1:34" ht="19.5" customHeight="1" thickBot="1">
      <c r="A18" s="24"/>
      <c r="B18" s="230" t="s">
        <v>53</v>
      </c>
      <c r="C18" s="231"/>
      <c r="D18" s="231"/>
      <c r="E18" s="231"/>
      <c r="F18" s="232"/>
      <c r="G18" s="6"/>
      <c r="H18" s="233"/>
      <c r="I18" s="234"/>
      <c r="J18" s="234"/>
      <c r="K18" s="235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58"/>
    </row>
    <row r="19" spans="1:34" ht="19.5" customHeight="1">
      <c r="A19" s="24"/>
      <c r="B19" s="204" t="s">
        <v>57</v>
      </c>
      <c r="E19" s="185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58"/>
    </row>
    <row r="20" spans="1:34" ht="19.5" customHeight="1">
      <c r="A20" s="24"/>
      <c r="B20" s="205" t="s">
        <v>58</v>
      </c>
      <c r="E20" s="187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58"/>
    </row>
    <row r="21" spans="1:34" ht="19.5" customHeight="1">
      <c r="A21" s="24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58"/>
    </row>
    <row r="22" spans="1:34" ht="19.5" customHeight="1">
      <c r="A22" s="24"/>
      <c r="H22" s="31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58"/>
    </row>
    <row r="23" spans="1:34" ht="19.5" customHeight="1">
      <c r="A23" s="24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58"/>
    </row>
    <row r="24" spans="1:34" ht="19.5" customHeight="1">
      <c r="A24" s="24"/>
      <c r="H24" s="31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58"/>
    </row>
    <row r="25" spans="1:34" ht="19.5" customHeight="1">
      <c r="A25" s="24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58"/>
    </row>
    <row r="26" spans="1:34" ht="19.5" customHeight="1">
      <c r="A26" s="24"/>
      <c r="H26" s="31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58"/>
    </row>
    <row r="27" spans="1:34" ht="19.5" customHeight="1">
      <c r="A27" s="24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58"/>
    </row>
    <row r="28" spans="1:34">
      <c r="A28" s="51"/>
      <c r="B28" s="13"/>
      <c r="C28" s="13"/>
      <c r="D28" s="13"/>
      <c r="E28" s="52"/>
      <c r="F28" s="73"/>
      <c r="G28" s="60"/>
      <c r="H28" s="61"/>
      <c r="I28" s="61"/>
      <c r="J28" s="60"/>
      <c r="K28" s="61"/>
      <c r="L28" s="61"/>
      <c r="M28" s="61"/>
      <c r="N28" s="61"/>
      <c r="O28" s="61"/>
      <c r="P28" s="60"/>
      <c r="Q28" s="60"/>
      <c r="R28" s="73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52"/>
      <c r="AG28" s="52"/>
      <c r="AH28" s="53"/>
    </row>
    <row r="29" spans="1:34">
      <c r="B29" s="54" t="s">
        <v>19</v>
      </c>
      <c r="C29" s="54"/>
      <c r="D29" s="54"/>
      <c r="AC29" s="146"/>
    </row>
  </sheetData>
  <mergeCells count="14">
    <mergeCell ref="H1:AD1"/>
    <mergeCell ref="H2:AD4"/>
    <mergeCell ref="B13:F13"/>
    <mergeCell ref="H13:K13"/>
    <mergeCell ref="B14:F14"/>
    <mergeCell ref="H14:K14"/>
    <mergeCell ref="B18:F18"/>
    <mergeCell ref="H18:K18"/>
    <mergeCell ref="B15:F15"/>
    <mergeCell ref="H15:K15"/>
    <mergeCell ref="B16:F16"/>
    <mergeCell ref="H16:K16"/>
    <mergeCell ref="B17:F17"/>
    <mergeCell ref="H17:K17"/>
  </mergeCells>
  <pageMargins left="0.79000000000000015" right="0.79000000000000015" top="0.39000000000000007" bottom="0.39000000000000007" header="0.2" footer="0.24000000000000002"/>
  <pageSetup paperSize="9" scale="80" orientation="portrait" r:id="rId1"/>
  <headerFooter>
    <oddFooter xml:space="preserve">&amp;CGeschäftsstelle VKR  Schachenallee 29C CH-5000 Aarau
Tel. +41 (0)62 834 00 60 www.vkr.ch  info@vkr.ch
&amp;R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FE484-D0EA-4184-B9C0-1D3539A417E8}">
  <sheetPr>
    <tabColor theme="0" tint="-0.34998626667073579"/>
  </sheetPr>
  <dimension ref="A1:AH29"/>
  <sheetViews>
    <sheetView showGridLines="0" view="pageBreakPreview" zoomScaleNormal="80" zoomScaleSheetLayoutView="100" zoomScalePageLayoutView="86" workbookViewId="0">
      <selection activeCell="H5" sqref="H5"/>
    </sheetView>
  </sheetViews>
  <sheetFormatPr baseColWidth="10" defaultRowHeight="12.7"/>
  <cols>
    <col min="1" max="1" width="1.29296875" customWidth="1"/>
    <col min="2" max="2" width="4.29296875" customWidth="1"/>
    <col min="3" max="3" width="6.9375" bestFit="1" customWidth="1"/>
    <col min="4" max="4" width="6.76171875" bestFit="1" customWidth="1"/>
    <col min="5" max="5" width="2.703125" customWidth="1"/>
    <col min="6" max="6" width="6.3515625" bestFit="1" customWidth="1"/>
    <col min="7" max="7" width="6.29296875" bestFit="1" customWidth="1"/>
    <col min="8" max="8" width="1.703125" customWidth="1"/>
    <col min="9" max="9" width="6.3515625" bestFit="1" customWidth="1"/>
    <col min="10" max="10" width="6.29296875" bestFit="1" customWidth="1"/>
    <col min="11" max="11" width="1.703125" customWidth="1"/>
    <col min="12" max="12" width="6.3515625" bestFit="1" customWidth="1"/>
    <col min="13" max="13" width="6.29296875" bestFit="1" customWidth="1"/>
    <col min="14" max="14" width="1.703125" customWidth="1"/>
    <col min="15" max="15" width="6.3515625" bestFit="1" customWidth="1"/>
    <col min="16" max="16" width="6.29296875" bestFit="1" customWidth="1"/>
    <col min="17" max="17" width="1.703125" customWidth="1"/>
    <col min="18" max="18" width="6.3515625" bestFit="1" customWidth="1"/>
    <col min="19" max="19" width="6.29296875" bestFit="1" customWidth="1"/>
    <col min="20" max="20" width="1.703125" customWidth="1"/>
    <col min="21" max="21" width="6.3515625" bestFit="1" customWidth="1"/>
    <col min="22" max="22" width="6.29296875" bestFit="1" customWidth="1"/>
    <col min="23" max="23" width="1.703125" customWidth="1"/>
    <col min="24" max="24" width="6.3515625" bestFit="1" customWidth="1"/>
    <col min="25" max="25" width="6.29296875" bestFit="1" customWidth="1"/>
    <col min="26" max="26" width="1.703125" customWidth="1"/>
    <col min="27" max="27" width="6.3515625" bestFit="1" customWidth="1"/>
    <col min="28" max="28" width="6.29296875" bestFit="1" customWidth="1"/>
    <col min="29" max="29" width="1.703125" customWidth="1"/>
    <col min="30" max="30" width="6.3515625" bestFit="1" customWidth="1"/>
    <col min="31" max="31" width="6.29296875" bestFit="1" customWidth="1"/>
    <col min="32" max="32" width="1.703125" customWidth="1"/>
    <col min="33" max="33" width="4.46875" customWidth="1"/>
    <col min="34" max="34" width="1.46875" customWidth="1"/>
    <col min="35" max="35" width="0.9375" customWidth="1"/>
  </cols>
  <sheetData>
    <row r="1" spans="1:34" s="3" customFormat="1" ht="18" customHeight="1">
      <c r="A1" s="1"/>
      <c r="B1" s="2"/>
      <c r="C1" s="2"/>
      <c r="D1" s="2"/>
      <c r="E1" s="2"/>
      <c r="F1" s="2"/>
      <c r="G1" s="208"/>
      <c r="H1" s="220" t="s">
        <v>28</v>
      </c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08"/>
      <c r="AF1" s="208"/>
      <c r="AG1" s="80" t="s">
        <v>81</v>
      </c>
      <c r="AH1" s="78"/>
    </row>
    <row r="2" spans="1:34" s="3" customFormat="1" ht="18" customHeight="1">
      <c r="A2" s="4"/>
      <c r="B2" s="5"/>
      <c r="C2" s="5"/>
      <c r="D2" s="5"/>
      <c r="E2" s="5"/>
      <c r="F2" s="5"/>
      <c r="G2" s="207"/>
      <c r="H2" s="219" t="s">
        <v>54</v>
      </c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07"/>
      <c r="AF2" s="207"/>
      <c r="AH2" s="79"/>
    </row>
    <row r="3" spans="1:34" s="3" customFormat="1" ht="18" customHeight="1">
      <c r="A3" s="4"/>
      <c r="B3" s="5"/>
      <c r="C3" s="5"/>
      <c r="D3" s="5"/>
      <c r="E3" s="5"/>
      <c r="F3" s="5"/>
      <c r="G3" s="207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07"/>
      <c r="AF3" s="207"/>
      <c r="AH3" s="79"/>
    </row>
    <row r="4" spans="1:34" s="3" customFormat="1" ht="18" customHeight="1">
      <c r="A4" s="4"/>
      <c r="B4" s="5"/>
      <c r="C4" s="5"/>
      <c r="D4" s="5"/>
      <c r="E4" s="5"/>
      <c r="F4" s="5"/>
      <c r="G4" s="207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07"/>
      <c r="AF4" s="207"/>
      <c r="AH4" s="79"/>
    </row>
    <row r="5" spans="1:34" s="3" customFormat="1" ht="18" customHeight="1">
      <c r="A5" s="4"/>
      <c r="B5" s="8" t="s">
        <v>11</v>
      </c>
      <c r="C5" s="8"/>
      <c r="D5" s="8"/>
      <c r="E5" s="8"/>
      <c r="F5" s="8"/>
      <c r="G5" s="8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H5" s="79"/>
    </row>
    <row r="6" spans="1:34" s="3" customFormat="1" ht="18" customHeight="1">
      <c r="A6" s="4"/>
      <c r="B6" s="10" t="s">
        <v>12</v>
      </c>
      <c r="C6" s="10"/>
      <c r="D6" s="10"/>
      <c r="E6" s="10"/>
      <c r="F6" s="10"/>
      <c r="G6" s="10"/>
      <c r="H6" s="10"/>
      <c r="I6" s="1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H6" s="79"/>
    </row>
    <row r="7" spans="1:34" s="3" customFormat="1" ht="8.25" customHeight="1">
      <c r="A7" s="11"/>
      <c r="B7" s="12"/>
      <c r="C7" s="12"/>
      <c r="D7" s="12"/>
      <c r="E7" s="12"/>
      <c r="F7" s="12"/>
      <c r="G7" s="12"/>
      <c r="H7" s="12"/>
      <c r="I7" s="12"/>
      <c r="J7" s="1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66"/>
    </row>
    <row r="8" spans="1:34" s="3" customFormat="1" ht="9" customHeight="1"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/>
    </row>
    <row r="9" spans="1:34" ht="15.35">
      <c r="A9" s="154"/>
      <c r="B9" s="166" t="s">
        <v>60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6"/>
      <c r="Y9" s="209"/>
      <c r="Z9" s="209"/>
      <c r="AA9" s="209"/>
      <c r="AB9" s="209"/>
      <c r="AC9" s="209"/>
      <c r="AD9" s="209"/>
      <c r="AE9" s="209"/>
      <c r="AF9" s="184"/>
      <c r="AG9" s="206"/>
      <c r="AH9" s="16"/>
    </row>
    <row r="10" spans="1:34" ht="12.75" customHeight="1">
      <c r="H10" s="18"/>
      <c r="I10" s="18"/>
      <c r="J10" s="18"/>
      <c r="K10" s="18"/>
      <c r="L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ht="15.35">
      <c r="A11" s="19"/>
      <c r="B11" s="20"/>
      <c r="C11" s="20"/>
      <c r="D11" s="2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3"/>
    </row>
    <row r="12" spans="1:34" ht="21.25" customHeight="1" thickBot="1">
      <c r="A12" s="24"/>
      <c r="B12" s="203"/>
      <c r="E12" s="187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58"/>
    </row>
    <row r="13" spans="1:34" s="148" customFormat="1" ht="23.7" customHeight="1" thickBot="1">
      <c r="A13" s="147"/>
      <c r="B13" s="251" t="s">
        <v>61</v>
      </c>
      <c r="C13" s="252"/>
      <c r="D13" s="252"/>
      <c r="E13" s="252"/>
      <c r="F13" s="253"/>
      <c r="G13" s="186"/>
      <c r="H13" s="254" t="s">
        <v>62</v>
      </c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6"/>
      <c r="AG13" s="152"/>
      <c r="AH13" s="153"/>
    </row>
    <row r="14" spans="1:34" ht="18" customHeight="1">
      <c r="A14" s="24"/>
      <c r="B14" s="257" t="s">
        <v>63</v>
      </c>
      <c r="C14" s="258"/>
      <c r="D14" s="258"/>
      <c r="E14" s="258"/>
      <c r="F14" s="259"/>
      <c r="G14" s="6"/>
      <c r="H14" s="275" t="s">
        <v>64</v>
      </c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7"/>
      <c r="AF14" s="6"/>
      <c r="AG14" s="6"/>
      <c r="AH14" s="26"/>
    </row>
    <row r="15" spans="1:34" ht="17.7">
      <c r="A15" s="24"/>
      <c r="B15" s="236" t="s">
        <v>65</v>
      </c>
      <c r="C15" s="237"/>
      <c r="D15" s="237"/>
      <c r="E15" s="237"/>
      <c r="F15" s="238"/>
      <c r="G15" s="6"/>
      <c r="H15" s="263" t="s">
        <v>66</v>
      </c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5"/>
      <c r="AE15" s="6"/>
      <c r="AF15" s="6"/>
      <c r="AG15" s="6"/>
      <c r="AH15" s="26"/>
    </row>
    <row r="16" spans="1:34" ht="19.5" customHeight="1">
      <c r="A16" s="24"/>
      <c r="B16" s="242" t="s">
        <v>67</v>
      </c>
      <c r="C16" s="243"/>
      <c r="D16" s="243"/>
      <c r="E16" s="243"/>
      <c r="F16" s="244"/>
      <c r="G16" s="6"/>
      <c r="H16" s="272" t="s">
        <v>68</v>
      </c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4"/>
      <c r="AE16" s="6"/>
      <c r="AF16" s="6"/>
      <c r="AG16" s="6"/>
      <c r="AH16" s="58"/>
    </row>
    <row r="17" spans="1:34" ht="19.5" customHeight="1">
      <c r="A17" s="24"/>
      <c r="B17" s="236" t="s">
        <v>69</v>
      </c>
      <c r="C17" s="237"/>
      <c r="D17" s="237"/>
      <c r="E17" s="237"/>
      <c r="F17" s="238"/>
      <c r="G17" s="6"/>
      <c r="H17" s="263" t="s">
        <v>70</v>
      </c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5"/>
      <c r="AE17" s="6"/>
      <c r="AF17" s="6"/>
      <c r="AG17" s="6"/>
      <c r="AH17" s="58"/>
    </row>
    <row r="18" spans="1:34" ht="19.5" customHeight="1">
      <c r="A18" s="24"/>
      <c r="B18" s="242" t="s">
        <v>8</v>
      </c>
      <c r="C18" s="243"/>
      <c r="D18" s="243"/>
      <c r="E18" s="243"/>
      <c r="F18" s="244"/>
      <c r="G18" s="6"/>
      <c r="H18" s="272" t="s">
        <v>71</v>
      </c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4"/>
      <c r="AE18" s="6"/>
      <c r="AF18" s="6"/>
      <c r="AG18" s="6"/>
      <c r="AH18" s="58"/>
    </row>
    <row r="19" spans="1:34" ht="19.5" customHeight="1">
      <c r="A19" s="24"/>
      <c r="B19" s="236" t="s">
        <v>72</v>
      </c>
      <c r="C19" s="237"/>
      <c r="D19" s="237"/>
      <c r="E19" s="237"/>
      <c r="F19" s="238"/>
      <c r="G19" s="6"/>
      <c r="H19" s="263" t="s">
        <v>73</v>
      </c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5"/>
      <c r="AE19" s="6"/>
      <c r="AF19" s="6"/>
      <c r="AG19" s="6"/>
      <c r="AH19" s="58"/>
    </row>
    <row r="20" spans="1:34" ht="19.5" customHeight="1">
      <c r="A20" s="24"/>
      <c r="B20" s="242" t="s">
        <v>74</v>
      </c>
      <c r="C20" s="243"/>
      <c r="D20" s="243"/>
      <c r="E20" s="243"/>
      <c r="F20" s="244"/>
      <c r="G20" s="6"/>
      <c r="H20" s="272" t="s">
        <v>75</v>
      </c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4"/>
      <c r="AE20" s="6"/>
      <c r="AF20" s="6"/>
      <c r="AG20" s="6"/>
      <c r="AH20" s="58"/>
    </row>
    <row r="21" spans="1:34" ht="19.5" customHeight="1">
      <c r="A21" s="24"/>
      <c r="B21" s="236" t="s">
        <v>76</v>
      </c>
      <c r="C21" s="237"/>
      <c r="D21" s="237"/>
      <c r="E21" s="237"/>
      <c r="F21" s="238"/>
      <c r="G21" s="6"/>
      <c r="H21" s="263" t="s">
        <v>77</v>
      </c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5"/>
      <c r="AE21" s="6"/>
      <c r="AF21" s="6"/>
      <c r="AG21" s="6"/>
      <c r="AH21" s="58"/>
    </row>
    <row r="22" spans="1:34" ht="19.5" customHeight="1" thickBot="1">
      <c r="A22" s="24"/>
      <c r="B22" s="266" t="s">
        <v>78</v>
      </c>
      <c r="C22" s="267"/>
      <c r="D22" s="267"/>
      <c r="E22" s="267"/>
      <c r="F22" s="268"/>
      <c r="G22" s="6"/>
      <c r="H22" s="269" t="s">
        <v>79</v>
      </c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1"/>
      <c r="AE22" s="6"/>
      <c r="AF22" s="6"/>
      <c r="AG22" s="6"/>
      <c r="AH22" s="58"/>
    </row>
    <row r="23" spans="1:34" ht="19.5" customHeight="1">
      <c r="A23" s="24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58"/>
    </row>
    <row r="24" spans="1:34" ht="19.5" customHeight="1">
      <c r="A24" s="24"/>
      <c r="H24" s="31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58"/>
    </row>
    <row r="25" spans="1:34" ht="19.5" customHeight="1">
      <c r="A25" s="24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58"/>
    </row>
    <row r="26" spans="1:34" ht="19.5" customHeight="1">
      <c r="A26" s="24"/>
      <c r="H26" s="31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58"/>
    </row>
    <row r="27" spans="1:34" ht="19.5" customHeight="1">
      <c r="A27" s="24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58"/>
    </row>
    <row r="28" spans="1:34">
      <c r="A28" s="51"/>
      <c r="B28" s="13"/>
      <c r="C28" s="13"/>
      <c r="D28" s="13"/>
      <c r="E28" s="52"/>
      <c r="F28" s="73"/>
      <c r="G28" s="60"/>
      <c r="H28" s="61"/>
      <c r="I28" s="61"/>
      <c r="J28" s="60"/>
      <c r="K28" s="61"/>
      <c r="L28" s="61"/>
      <c r="M28" s="61"/>
      <c r="N28" s="61"/>
      <c r="O28" s="61"/>
      <c r="P28" s="60"/>
      <c r="Q28" s="60"/>
      <c r="R28" s="73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52"/>
      <c r="AG28" s="52"/>
      <c r="AH28" s="53"/>
    </row>
    <row r="29" spans="1:34">
      <c r="B29" s="54" t="s">
        <v>80</v>
      </c>
      <c r="C29" s="54"/>
      <c r="D29" s="54"/>
      <c r="AC29" s="146"/>
    </row>
  </sheetData>
  <mergeCells count="22">
    <mergeCell ref="H1:AD1"/>
    <mergeCell ref="H2:AD4"/>
    <mergeCell ref="B13:F13"/>
    <mergeCell ref="H13:AD13"/>
    <mergeCell ref="B14:F14"/>
    <mergeCell ref="H14:AD14"/>
    <mergeCell ref="B15:F15"/>
    <mergeCell ref="H15:AD15"/>
    <mergeCell ref="B16:F16"/>
    <mergeCell ref="H16:AD16"/>
    <mergeCell ref="B17:F17"/>
    <mergeCell ref="H17:AD17"/>
    <mergeCell ref="B21:F21"/>
    <mergeCell ref="H21:AD21"/>
    <mergeCell ref="B22:F22"/>
    <mergeCell ref="H22:AD22"/>
    <mergeCell ref="B18:F18"/>
    <mergeCell ref="H18:AD18"/>
    <mergeCell ref="B19:F19"/>
    <mergeCell ref="H19:AD19"/>
    <mergeCell ref="B20:F20"/>
    <mergeCell ref="H20:AD20"/>
  </mergeCells>
  <pageMargins left="0.79000000000000015" right="0.79000000000000015" top="0.39000000000000007" bottom="0.39000000000000007" header="0.2" footer="0.24000000000000002"/>
  <pageSetup paperSize="9" scale="80" orientation="landscape" r:id="rId1"/>
  <headerFooter>
    <oddFooter xml:space="preserve">&amp;CGeschäftsstelle VKR  Schachenallee 29C CH-5000 Aarau
Tel. +41 (0)62 834 00 60 www.vkr.ch  info@vkr.ch
&amp;R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E17FCBCEC5C64783E08D059B329B72" ma:contentTypeVersion="11" ma:contentTypeDescription="Ein neues Dokument erstellen." ma:contentTypeScope="" ma:versionID="9bc78d5134a7cc4e2c86cc806ec22e51">
  <xsd:schema xmlns:xsd="http://www.w3.org/2001/XMLSchema" xmlns:xs="http://www.w3.org/2001/XMLSchema" xmlns:p="http://schemas.microsoft.com/office/2006/metadata/properties" xmlns:ns2="1532ef05-6bb4-472a-beb6-f45ab5858e2f" xmlns:ns3="c62eea95-94b2-43ca-b545-2b8ce9e40c5d" targetNamespace="http://schemas.microsoft.com/office/2006/metadata/properties" ma:root="true" ma:fieldsID="070ccdfc371b184a3334e103e44a707b" ns2:_="" ns3:_="">
    <xsd:import namespace="1532ef05-6bb4-472a-beb6-f45ab5858e2f"/>
    <xsd:import namespace="c62eea95-94b2-43ca-b545-2b8ce9e40c5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32ef05-6bb4-472a-beb6-f45ab5858e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Freigabehinweishash" ma:internalName="SharingHintHash" ma:readOnly="true">
      <xsd:simpleType>
        <xsd:restriction base="dms:Text"/>
      </xsd:simpleType>
    </xsd:element>
    <xsd:element name="SharedWithDetails" ma:index="10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Zuletzt freigegeben nach Benutz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Zuletzt freigegeben nach Zeitpunkt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2eea95-94b2-43ca-b545-2b8ce9e40c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1141E5-B466-4B18-B6F5-70F3F8677CA5}"/>
</file>

<file path=customXml/itemProps2.xml><?xml version="1.0" encoding="utf-8"?>
<ds:datastoreItem xmlns:ds="http://schemas.openxmlformats.org/officeDocument/2006/customXml" ds:itemID="{A612CFA9-273B-418B-B80C-69A21EDFAA74}"/>
</file>

<file path=customXml/itemProps3.xml><?xml version="1.0" encoding="utf-8"?>
<ds:datastoreItem xmlns:ds="http://schemas.openxmlformats.org/officeDocument/2006/customXml" ds:itemID="{787471E1-2C0A-4E98-ADA4-D2D5AA684A6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PE-Normabmessungen</vt:lpstr>
      <vt:lpstr>PE-Innenabmessungen</vt:lpstr>
      <vt:lpstr>PE-Vollfüllung SN 2</vt:lpstr>
      <vt:lpstr>PE-Vollfüllung SN 4</vt:lpstr>
      <vt:lpstr>PE-Vollfüllung SN 8</vt:lpstr>
      <vt:lpstr>PE-Vollfüllung SN 16</vt:lpstr>
      <vt:lpstr>Wandrauhigkeiten &amp; Teilfüllung</vt:lpstr>
      <vt:lpstr>Legende</vt:lpstr>
      <vt:lpstr>Legende!dn</vt:lpstr>
      <vt:lpstr>'PE-Innenabmessungen'!dn</vt:lpstr>
      <vt:lpstr>'PE-Normabmessungen'!dn</vt:lpstr>
      <vt:lpstr>'PE-Vollfüllung SN 16'!dn</vt:lpstr>
      <vt:lpstr>'PE-Vollfüllung SN 2'!dn</vt:lpstr>
      <vt:lpstr>'PE-Vollfüllung SN 4'!dn</vt:lpstr>
      <vt:lpstr>'PE-Vollfüllung SN 8'!dn</vt:lpstr>
      <vt:lpstr>'Wandrauhigkeiten &amp; Teilfüllung'!dn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 Gressmann</cp:lastModifiedBy>
  <cp:lastPrinted>2017-06-07T15:08:02Z</cp:lastPrinted>
  <dcterms:created xsi:type="dcterms:W3CDTF">2017-02-06T15:25:29Z</dcterms:created>
  <dcterms:modified xsi:type="dcterms:W3CDTF">2018-10-18T14:43:48Z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0x010100E4E17FCBCEC5C64783E08D059B329B72</vt:lpwstr>
  </property>
</Properties>
</file>